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70" windowHeight="586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<sst xmlns="http://schemas.openxmlformats.org/spreadsheetml/2006/main" count="131" uniqueCount="54">
  <si>
    <t>1/2002</t>
  </si>
  <si>
    <t>2/2002</t>
  </si>
  <si>
    <t>1/2003</t>
  </si>
  <si>
    <t>2/2003</t>
  </si>
  <si>
    <t>1/2004</t>
  </si>
  <si>
    <t>2/2004</t>
  </si>
  <si>
    <t>1/2005</t>
  </si>
  <si>
    <t>2/2005</t>
  </si>
  <si>
    <t>SEGMENT</t>
  </si>
  <si>
    <t>ROK 2002</t>
  </si>
  <si>
    <t>ROK 2003</t>
  </si>
  <si>
    <t>ROK 2004</t>
  </si>
  <si>
    <t>ROK 2005</t>
  </si>
  <si>
    <t>praktičtí lékaři</t>
  </si>
  <si>
    <t>amb. specialisté</t>
  </si>
  <si>
    <t>lab. a diagn. péče</t>
  </si>
  <si>
    <t>rehabilitační péče</t>
  </si>
  <si>
    <t>domácí péče</t>
  </si>
  <si>
    <t>lázeňská péče</t>
  </si>
  <si>
    <t>doprava</t>
  </si>
  <si>
    <t>nemocnice</t>
  </si>
  <si>
    <t>OLÚ</t>
  </si>
  <si>
    <t>LDN a ošetř. péče</t>
  </si>
  <si>
    <t>záchranná služba</t>
  </si>
  <si>
    <t>1.pol/2.pol</t>
  </si>
  <si>
    <t>1/2000</t>
  </si>
  <si>
    <t>2/2000</t>
  </si>
  <si>
    <t>1/2001</t>
  </si>
  <si>
    <t>2/2001</t>
  </si>
  <si>
    <t>ROK 2000</t>
  </si>
  <si>
    <t>ROK 2001</t>
  </si>
  <si>
    <t>absolutně</t>
  </si>
  <si>
    <t>Nárůst v %</t>
  </si>
  <si>
    <t>VZP (70%)</t>
  </si>
  <si>
    <t>v mil. Kč</t>
  </si>
  <si>
    <t>doh 5)/doh 7)</t>
  </si>
  <si>
    <t>R.V. 1)/doh 3)</t>
  </si>
  <si>
    <t>R.V. 1)/N.V. 2)</t>
  </si>
  <si>
    <t>N.V. 4)/vyhl 6</t>
  </si>
  <si>
    <t>doh 9)/doh 11)</t>
  </si>
  <si>
    <t>vyhl 8)/doh 11)</t>
  </si>
  <si>
    <t>vyhl 8)/vyhl 10)</t>
  </si>
  <si>
    <t>doh 13)/doh 14)</t>
  </si>
  <si>
    <t>vyhl 12)/vyhl 12)</t>
  </si>
  <si>
    <t>doh 15)/vyhl 1)</t>
  </si>
  <si>
    <t>doh 15)/doh 16)</t>
  </si>
  <si>
    <t>vyhl 8)/vyhl 8)</t>
  </si>
  <si>
    <t>vyhl 1)/doh 19)</t>
  </si>
  <si>
    <t>vyhl 17)/doh 19)</t>
  </si>
  <si>
    <t>doh 18)/doh 19)</t>
  </si>
  <si>
    <t>vyhl 12)/doh 19)dohoda</t>
  </si>
  <si>
    <t>vyhl 17)/vyhl 17)</t>
  </si>
  <si>
    <t>stomatolog. péče</t>
  </si>
  <si>
    <t>péče v ozdravovn.*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</si>
</sst>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4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3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3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workbookViewId="0" topLeftCell="A37">
      <selection activeCell="B61" sqref="B61"/>
    </sheetView>
  </sheetViews>
  <sheetFormatPr defaultColWidth="9.00390625" defaultRowHeight="12.75"/>
  <cols>
    <col min="1" max="1" width="9.125" style="1" customWidth="1"/>
    <col min="2" max="2" width="9.875" style="0" bestFit="1" customWidth="1"/>
  </cols>
  <sheetData>
    <row r="2" spans="1:14" ht="12.75">
      <c r="A2" s="1" t="s">
        <v>25</v>
      </c>
      <c r="B2">
        <v>2891</v>
      </c>
      <c r="C2">
        <v>3687</v>
      </c>
      <c r="D2">
        <v>1999</v>
      </c>
      <c r="E2">
        <v>3741</v>
      </c>
      <c r="F2">
        <v>518</v>
      </c>
      <c r="G2">
        <v>203</v>
      </c>
      <c r="H2">
        <v>1149</v>
      </c>
      <c r="I2">
        <v>41</v>
      </c>
      <c r="J2">
        <v>546</v>
      </c>
      <c r="K2">
        <v>23932</v>
      </c>
      <c r="L2">
        <v>1283</v>
      </c>
      <c r="M2">
        <v>1024</v>
      </c>
      <c r="N2">
        <v>330</v>
      </c>
    </row>
    <row r="3" spans="1:14" ht="12.75">
      <c r="A3" s="1" t="s">
        <v>26</v>
      </c>
      <c r="B3">
        <v>2886</v>
      </c>
      <c r="C3">
        <v>3691</v>
      </c>
      <c r="D3">
        <v>1833</v>
      </c>
      <c r="E3">
        <v>3247</v>
      </c>
      <c r="F3">
        <v>512</v>
      </c>
      <c r="G3">
        <v>217</v>
      </c>
      <c r="H3">
        <v>1406</v>
      </c>
      <c r="I3">
        <v>44</v>
      </c>
      <c r="J3">
        <v>562</v>
      </c>
      <c r="K3">
        <v>23552</v>
      </c>
      <c r="L3">
        <v>1440</v>
      </c>
      <c r="M3">
        <v>1113</v>
      </c>
      <c r="N3">
        <v>343</v>
      </c>
    </row>
    <row r="4" spans="1:14" ht="12.75">
      <c r="A4" s="1" t="s">
        <v>27</v>
      </c>
      <c r="B4">
        <v>2884</v>
      </c>
      <c r="C4">
        <v>4322</v>
      </c>
      <c r="D4">
        <v>1912</v>
      </c>
      <c r="E4">
        <v>3825</v>
      </c>
      <c r="F4">
        <v>571</v>
      </c>
      <c r="G4">
        <v>247</v>
      </c>
      <c r="H4">
        <v>1216</v>
      </c>
      <c r="I4">
        <v>49</v>
      </c>
      <c r="J4">
        <v>589</v>
      </c>
      <c r="K4">
        <v>24715</v>
      </c>
      <c r="L4">
        <v>1499</v>
      </c>
      <c r="M4">
        <v>1289</v>
      </c>
      <c r="N4">
        <v>337</v>
      </c>
    </row>
    <row r="5" spans="1:14" ht="12.75">
      <c r="A5" s="1" t="s">
        <v>28</v>
      </c>
      <c r="B5">
        <v>3248</v>
      </c>
      <c r="C5">
        <v>4188</v>
      </c>
      <c r="D5">
        <v>2099</v>
      </c>
      <c r="E5">
        <v>3512</v>
      </c>
      <c r="F5">
        <v>555</v>
      </c>
      <c r="G5">
        <v>253</v>
      </c>
      <c r="H5">
        <v>1597</v>
      </c>
      <c r="I5">
        <v>53</v>
      </c>
      <c r="J5">
        <v>585</v>
      </c>
      <c r="K5">
        <v>28643</v>
      </c>
      <c r="L5">
        <v>1658</v>
      </c>
      <c r="M5">
        <v>1382</v>
      </c>
      <c r="N5">
        <v>389</v>
      </c>
    </row>
    <row r="6" spans="1:14" ht="12.75">
      <c r="A6" s="1" t="s">
        <v>0</v>
      </c>
      <c r="B6">
        <v>3349</v>
      </c>
      <c r="C6">
        <v>5029</v>
      </c>
      <c r="D6">
        <v>2258</v>
      </c>
      <c r="E6">
        <v>4101</v>
      </c>
      <c r="F6">
        <v>605</v>
      </c>
      <c r="G6">
        <v>285</v>
      </c>
      <c r="H6">
        <v>1350</v>
      </c>
      <c r="I6">
        <v>41</v>
      </c>
      <c r="J6">
        <v>606</v>
      </c>
      <c r="K6">
        <v>29844</v>
      </c>
      <c r="L6">
        <v>1532</v>
      </c>
      <c r="M6">
        <v>1552</v>
      </c>
      <c r="N6">
        <v>385</v>
      </c>
    </row>
    <row r="7" spans="1:14" ht="12.75">
      <c r="A7" s="1" t="s">
        <v>1</v>
      </c>
      <c r="B7">
        <v>3455</v>
      </c>
      <c r="C7">
        <v>4925</v>
      </c>
      <c r="D7">
        <v>2369</v>
      </c>
      <c r="E7">
        <v>3736</v>
      </c>
      <c r="F7">
        <v>610</v>
      </c>
      <c r="G7">
        <v>332</v>
      </c>
      <c r="H7">
        <v>1707</v>
      </c>
      <c r="I7">
        <v>48</v>
      </c>
      <c r="J7">
        <v>621</v>
      </c>
      <c r="K7">
        <v>29296</v>
      </c>
      <c r="L7">
        <v>2140</v>
      </c>
      <c r="M7">
        <v>1718</v>
      </c>
      <c r="N7">
        <v>428</v>
      </c>
    </row>
    <row r="8" spans="1:14" ht="12.75">
      <c r="A8" s="1" t="s">
        <v>2</v>
      </c>
      <c r="B8">
        <v>3713</v>
      </c>
      <c r="C8">
        <v>5495</v>
      </c>
      <c r="D8">
        <v>2612</v>
      </c>
      <c r="E8">
        <v>4247</v>
      </c>
      <c r="F8">
        <v>720</v>
      </c>
      <c r="G8">
        <v>347</v>
      </c>
      <c r="H8">
        <v>1438</v>
      </c>
      <c r="I8">
        <v>41</v>
      </c>
      <c r="J8">
        <v>646</v>
      </c>
      <c r="K8">
        <v>31010</v>
      </c>
      <c r="L8">
        <v>2000</v>
      </c>
      <c r="M8">
        <v>1785</v>
      </c>
      <c r="N8">
        <v>438</v>
      </c>
    </row>
    <row r="9" spans="1:14" ht="12.75">
      <c r="A9" s="1" t="s">
        <v>3</v>
      </c>
      <c r="B9">
        <v>3646</v>
      </c>
      <c r="C9">
        <v>5433</v>
      </c>
      <c r="D9">
        <v>2781</v>
      </c>
      <c r="E9">
        <v>3889</v>
      </c>
      <c r="F9">
        <v>724</v>
      </c>
      <c r="G9">
        <v>379</v>
      </c>
      <c r="H9">
        <v>1878</v>
      </c>
      <c r="I9">
        <v>48</v>
      </c>
      <c r="J9">
        <v>637</v>
      </c>
      <c r="K9">
        <v>29183</v>
      </c>
      <c r="L9">
        <v>2061</v>
      </c>
      <c r="M9">
        <v>1863</v>
      </c>
      <c r="N9">
        <v>249</v>
      </c>
    </row>
    <row r="10" spans="1:14" ht="12.75">
      <c r="A10" s="1" t="s">
        <v>4</v>
      </c>
      <c r="B10">
        <v>3737</v>
      </c>
      <c r="C10">
        <v>5809</v>
      </c>
      <c r="D10">
        <v>3078</v>
      </c>
      <c r="E10">
        <v>4594</v>
      </c>
      <c r="F10">
        <v>830</v>
      </c>
      <c r="G10">
        <v>406</v>
      </c>
      <c r="H10">
        <v>1483</v>
      </c>
      <c r="I10">
        <v>39</v>
      </c>
      <c r="J10">
        <v>652</v>
      </c>
      <c r="K10">
        <v>32007</v>
      </c>
      <c r="L10">
        <v>2113</v>
      </c>
      <c r="M10">
        <v>1816</v>
      </c>
      <c r="N10">
        <v>434</v>
      </c>
    </row>
    <row r="11" spans="1:14" ht="12.75">
      <c r="A11" s="1" t="s">
        <v>5</v>
      </c>
      <c r="B11">
        <v>3740</v>
      </c>
      <c r="C11">
        <v>5816</v>
      </c>
      <c r="D11">
        <v>3108</v>
      </c>
      <c r="E11">
        <v>3958</v>
      </c>
      <c r="F11">
        <v>749</v>
      </c>
      <c r="G11">
        <v>433</v>
      </c>
      <c r="H11">
        <v>1848</v>
      </c>
      <c r="I11">
        <v>47</v>
      </c>
      <c r="J11">
        <v>646</v>
      </c>
      <c r="K11">
        <v>32199</v>
      </c>
      <c r="L11">
        <v>2155</v>
      </c>
      <c r="M11">
        <v>1927</v>
      </c>
      <c r="N11">
        <v>484</v>
      </c>
    </row>
    <row r="12" spans="1:14" ht="12.75">
      <c r="A12" s="1" t="s">
        <v>6</v>
      </c>
      <c r="B12">
        <v>3771</v>
      </c>
      <c r="C12">
        <v>6224</v>
      </c>
      <c r="D12">
        <v>3213</v>
      </c>
      <c r="E12">
        <v>4630</v>
      </c>
      <c r="F12">
        <v>855</v>
      </c>
      <c r="G12">
        <v>441</v>
      </c>
      <c r="H12">
        <v>1498</v>
      </c>
      <c r="I12">
        <v>38</v>
      </c>
      <c r="J12">
        <v>659</v>
      </c>
      <c r="K12">
        <v>34194</v>
      </c>
      <c r="L12">
        <v>2470</v>
      </c>
      <c r="M12">
        <v>2022</v>
      </c>
      <c r="N12">
        <v>488</v>
      </c>
    </row>
    <row r="13" spans="1:14" ht="12.75">
      <c r="A13" s="1" t="s">
        <v>7</v>
      </c>
      <c r="B13">
        <v>3756</v>
      </c>
      <c r="C13">
        <v>6299</v>
      </c>
      <c r="D13">
        <v>3269</v>
      </c>
      <c r="E13">
        <v>4133</v>
      </c>
      <c r="F13">
        <v>798</v>
      </c>
      <c r="G13">
        <v>462</v>
      </c>
      <c r="H13">
        <v>1783</v>
      </c>
      <c r="I13">
        <v>45</v>
      </c>
      <c r="J13">
        <v>653</v>
      </c>
      <c r="K13">
        <v>33169</v>
      </c>
      <c r="L13">
        <v>2169</v>
      </c>
      <c r="M13">
        <v>1946</v>
      </c>
      <c r="N13">
        <v>452</v>
      </c>
    </row>
    <row r="16" spans="2:14" ht="12.75">
      <c r="B16" s="2">
        <f aca="true" t="shared" si="0" ref="B16:N19">SUM(B3)/B2</f>
        <v>0.9982704946385333</v>
      </c>
      <c r="C16" s="2">
        <f t="shared" si="0"/>
        <v>1.0010848928668294</v>
      </c>
      <c r="D16" s="2">
        <f t="shared" si="0"/>
        <v>0.9169584792396198</v>
      </c>
      <c r="E16" s="2">
        <f t="shared" si="0"/>
        <v>0.867949746057204</v>
      </c>
      <c r="F16" s="2">
        <f t="shared" si="0"/>
        <v>0.9884169884169884</v>
      </c>
      <c r="G16" s="2">
        <f t="shared" si="0"/>
        <v>1.0689655172413792</v>
      </c>
      <c r="H16" s="2">
        <f t="shared" si="0"/>
        <v>1.2236727589208007</v>
      </c>
      <c r="I16" s="2">
        <f t="shared" si="0"/>
        <v>1.0731707317073171</v>
      </c>
      <c r="J16" s="2">
        <f t="shared" si="0"/>
        <v>1.0293040293040292</v>
      </c>
      <c r="K16" s="2">
        <f t="shared" si="0"/>
        <v>0.9841216780879157</v>
      </c>
      <c r="L16" s="2">
        <f t="shared" si="0"/>
        <v>1.1223694466095089</v>
      </c>
      <c r="M16" s="2">
        <f t="shared" si="0"/>
        <v>1.0869140625</v>
      </c>
      <c r="N16" s="2">
        <f t="shared" si="0"/>
        <v>1.0393939393939393</v>
      </c>
    </row>
    <row r="17" spans="2:14" ht="12.75">
      <c r="B17" s="2">
        <f t="shared" si="0"/>
        <v>0.9993069993069993</v>
      </c>
      <c r="C17" s="2">
        <f t="shared" si="0"/>
        <v>1.1709563803847196</v>
      </c>
      <c r="D17" s="2">
        <f t="shared" si="0"/>
        <v>1.0430987452264049</v>
      </c>
      <c r="E17" s="2">
        <f t="shared" si="0"/>
        <v>1.1780104712041886</v>
      </c>
      <c r="F17" s="2">
        <f t="shared" si="0"/>
        <v>1.115234375</v>
      </c>
      <c r="G17" s="2">
        <f t="shared" si="0"/>
        <v>1.1382488479262673</v>
      </c>
      <c r="H17" s="2">
        <f t="shared" si="0"/>
        <v>0.8648648648648649</v>
      </c>
      <c r="I17" s="2">
        <f t="shared" si="0"/>
        <v>1.1136363636363635</v>
      </c>
      <c r="J17" s="2">
        <f t="shared" si="0"/>
        <v>1.0480427046263345</v>
      </c>
      <c r="K17" s="2">
        <f t="shared" si="0"/>
        <v>1.0493800951086956</v>
      </c>
      <c r="L17" s="2">
        <f t="shared" si="0"/>
        <v>1.0409722222222222</v>
      </c>
      <c r="M17" s="2">
        <f t="shared" si="0"/>
        <v>1.1581311769991016</v>
      </c>
      <c r="N17" s="2">
        <f t="shared" si="0"/>
        <v>0.9825072886297376</v>
      </c>
    </row>
    <row r="18" spans="2:14" ht="12.75">
      <c r="B18" s="2">
        <f t="shared" si="0"/>
        <v>1.1262135922330097</v>
      </c>
      <c r="C18" s="2">
        <f t="shared" si="0"/>
        <v>0.968995835261453</v>
      </c>
      <c r="D18" s="2">
        <f t="shared" si="0"/>
        <v>1.0978033472803348</v>
      </c>
      <c r="E18" s="2">
        <f t="shared" si="0"/>
        <v>0.9181699346405229</v>
      </c>
      <c r="F18" s="2">
        <f t="shared" si="0"/>
        <v>0.9719789842381786</v>
      </c>
      <c r="G18" s="2">
        <f t="shared" si="0"/>
        <v>1.0242914979757085</v>
      </c>
      <c r="H18" s="2">
        <f t="shared" si="0"/>
        <v>1.3133223684210527</v>
      </c>
      <c r="I18" s="2">
        <f t="shared" si="0"/>
        <v>1.0816326530612246</v>
      </c>
      <c r="J18" s="2">
        <f t="shared" si="0"/>
        <v>0.9932088285229203</v>
      </c>
      <c r="K18" s="2">
        <f t="shared" si="0"/>
        <v>1.1589318227796885</v>
      </c>
      <c r="L18" s="2">
        <f t="shared" si="0"/>
        <v>1.106070713809206</v>
      </c>
      <c r="M18" s="2">
        <f t="shared" si="0"/>
        <v>1.0721489526764933</v>
      </c>
      <c r="N18" s="2">
        <f t="shared" si="0"/>
        <v>1.1543026706231454</v>
      </c>
    </row>
    <row r="19" spans="2:14" ht="12.75">
      <c r="B19" s="2">
        <f t="shared" si="0"/>
        <v>1.0310960591133005</v>
      </c>
      <c r="C19" s="2">
        <f t="shared" si="0"/>
        <v>1.2008118433619865</v>
      </c>
      <c r="D19" s="2">
        <f t="shared" si="0"/>
        <v>1.0757503573130063</v>
      </c>
      <c r="E19" s="2">
        <f t="shared" si="0"/>
        <v>1.1677107061503418</v>
      </c>
      <c r="F19" s="2">
        <f t="shared" si="0"/>
        <v>1.09009009009009</v>
      </c>
      <c r="G19" s="2">
        <f t="shared" si="0"/>
        <v>1.1264822134387351</v>
      </c>
      <c r="H19" s="2">
        <f t="shared" si="0"/>
        <v>0.8453350031308704</v>
      </c>
      <c r="I19" s="2">
        <f t="shared" si="0"/>
        <v>0.7735849056603774</v>
      </c>
      <c r="J19" s="2">
        <f t="shared" si="0"/>
        <v>1.035897435897436</v>
      </c>
      <c r="K19" s="2">
        <f t="shared" si="0"/>
        <v>1.0419299654365815</v>
      </c>
      <c r="L19" s="2">
        <f t="shared" si="0"/>
        <v>0.9240048250904704</v>
      </c>
      <c r="M19" s="2">
        <f t="shared" si="0"/>
        <v>1.1230101302460203</v>
      </c>
      <c r="N19" s="2">
        <f t="shared" si="0"/>
        <v>0.9897172236503856</v>
      </c>
    </row>
    <row r="20" spans="2:14" ht="12.75">
      <c r="B20" s="2">
        <f aca="true" t="shared" si="1" ref="B20:B25">SUM(B7)/B6</f>
        <v>1.0316512391758734</v>
      </c>
      <c r="C20" s="2">
        <f aca="true" t="shared" si="2" ref="C20:N20">SUM(C7)/C6</f>
        <v>0.979319944322927</v>
      </c>
      <c r="D20" s="2">
        <f t="shared" si="2"/>
        <v>1.0491585473870682</v>
      </c>
      <c r="E20" s="2">
        <f t="shared" si="2"/>
        <v>0.9109973177273836</v>
      </c>
      <c r="F20" s="2">
        <f t="shared" si="2"/>
        <v>1.0082644628099173</v>
      </c>
      <c r="G20" s="2">
        <f t="shared" si="2"/>
        <v>1.1649122807017545</v>
      </c>
      <c r="H20" s="2">
        <f t="shared" si="2"/>
        <v>1.2644444444444445</v>
      </c>
      <c r="I20" s="2">
        <f t="shared" si="2"/>
        <v>1.170731707317073</v>
      </c>
      <c r="J20" s="2">
        <f t="shared" si="2"/>
        <v>1.0247524752475248</v>
      </c>
      <c r="K20" s="2">
        <f t="shared" si="2"/>
        <v>0.9816378501541349</v>
      </c>
      <c r="L20" s="2">
        <f t="shared" si="2"/>
        <v>1.3968668407310705</v>
      </c>
      <c r="M20" s="2">
        <f t="shared" si="2"/>
        <v>1.106958762886598</v>
      </c>
      <c r="N20" s="2">
        <f t="shared" si="2"/>
        <v>1.1116883116883116</v>
      </c>
    </row>
    <row r="21" spans="2:14" ht="12.75">
      <c r="B21" s="2">
        <f t="shared" si="1"/>
        <v>1.0746743849493487</v>
      </c>
      <c r="C21" s="2">
        <f aca="true" t="shared" si="3" ref="C21:N21">SUM(C8)/C7</f>
        <v>1.115736040609137</v>
      </c>
      <c r="D21" s="2">
        <f t="shared" si="3"/>
        <v>1.1025749261291684</v>
      </c>
      <c r="E21" s="2">
        <f t="shared" si="3"/>
        <v>1.136777301927195</v>
      </c>
      <c r="F21" s="2">
        <f t="shared" si="3"/>
        <v>1.180327868852459</v>
      </c>
      <c r="G21" s="2">
        <f t="shared" si="3"/>
        <v>1.0451807228915662</v>
      </c>
      <c r="H21" s="2">
        <f t="shared" si="3"/>
        <v>0.8424135910954892</v>
      </c>
      <c r="I21" s="2">
        <f t="shared" si="3"/>
        <v>0.8541666666666666</v>
      </c>
      <c r="J21" s="2">
        <f t="shared" si="3"/>
        <v>1.040257648953301</v>
      </c>
      <c r="K21" s="2">
        <f t="shared" si="3"/>
        <v>1.0585062807209176</v>
      </c>
      <c r="L21" s="2">
        <f t="shared" si="3"/>
        <v>0.9345794392523364</v>
      </c>
      <c r="M21" s="2">
        <f t="shared" si="3"/>
        <v>1.0389988358556461</v>
      </c>
      <c r="N21" s="2">
        <f t="shared" si="3"/>
        <v>1.0233644859813085</v>
      </c>
    </row>
    <row r="22" spans="2:14" ht="12.75">
      <c r="B22" s="2">
        <f t="shared" si="1"/>
        <v>0.9819552922165365</v>
      </c>
      <c r="C22" s="2">
        <f aca="true" t="shared" si="4" ref="C22:N22">SUM(C9)/C8</f>
        <v>0.9887170154686078</v>
      </c>
      <c r="D22" s="2">
        <f t="shared" si="4"/>
        <v>1.0647013782542114</v>
      </c>
      <c r="E22" s="2">
        <f t="shared" si="4"/>
        <v>0.9157052036731811</v>
      </c>
      <c r="F22" s="2">
        <f t="shared" si="4"/>
        <v>1.0055555555555555</v>
      </c>
      <c r="G22" s="2">
        <f t="shared" si="4"/>
        <v>1.0922190201729107</v>
      </c>
      <c r="H22" s="2">
        <f t="shared" si="4"/>
        <v>1.305980528511822</v>
      </c>
      <c r="I22" s="2">
        <f t="shared" si="4"/>
        <v>1.170731707317073</v>
      </c>
      <c r="J22" s="2">
        <f t="shared" si="4"/>
        <v>0.9860681114551083</v>
      </c>
      <c r="K22" s="2">
        <f t="shared" si="4"/>
        <v>0.9410835214446953</v>
      </c>
      <c r="L22" s="2">
        <f t="shared" si="4"/>
        <v>1.0305</v>
      </c>
      <c r="M22" s="2">
        <f t="shared" si="4"/>
        <v>1.0436974789915967</v>
      </c>
      <c r="N22" s="2">
        <f t="shared" si="4"/>
        <v>0.5684931506849316</v>
      </c>
    </row>
    <row r="23" spans="2:14" ht="12.75">
      <c r="B23" s="2">
        <f t="shared" si="1"/>
        <v>1.0249588590235874</v>
      </c>
      <c r="C23" s="2">
        <f aca="true" t="shared" si="5" ref="C23:N23">SUM(C10)/C9</f>
        <v>1.0692066997975336</v>
      </c>
      <c r="D23" s="2">
        <f t="shared" si="5"/>
        <v>1.1067961165048543</v>
      </c>
      <c r="E23" s="2">
        <f t="shared" si="5"/>
        <v>1.1812805348418616</v>
      </c>
      <c r="F23" s="2">
        <f t="shared" si="5"/>
        <v>1.1464088397790055</v>
      </c>
      <c r="G23" s="2">
        <f t="shared" si="5"/>
        <v>1.071240105540897</v>
      </c>
      <c r="H23" s="2">
        <f t="shared" si="5"/>
        <v>0.7896698615548455</v>
      </c>
      <c r="I23" s="2">
        <f t="shared" si="5"/>
        <v>0.8125</v>
      </c>
      <c r="J23" s="2">
        <f t="shared" si="5"/>
        <v>1.0235478806907379</v>
      </c>
      <c r="K23" s="2">
        <f t="shared" si="5"/>
        <v>1.0967686666895111</v>
      </c>
      <c r="L23" s="2">
        <f t="shared" si="5"/>
        <v>1.025230470645318</v>
      </c>
      <c r="M23" s="2">
        <f t="shared" si="5"/>
        <v>0.974771873322598</v>
      </c>
      <c r="N23" s="2">
        <f t="shared" si="5"/>
        <v>1.7429718875502007</v>
      </c>
    </row>
    <row r="24" spans="2:14" ht="12.75">
      <c r="B24" s="2">
        <f t="shared" si="1"/>
        <v>1.000802782981001</v>
      </c>
      <c r="C24" s="2">
        <f aca="true" t="shared" si="6" ref="C24:N24">SUM(C11)/C10</f>
        <v>1.0012050266827337</v>
      </c>
      <c r="D24" s="2">
        <f t="shared" si="6"/>
        <v>1.0097465886939572</v>
      </c>
      <c r="E24" s="2">
        <f t="shared" si="6"/>
        <v>0.8615585546364823</v>
      </c>
      <c r="F24" s="2">
        <f t="shared" si="6"/>
        <v>0.9024096385542169</v>
      </c>
      <c r="G24" s="2">
        <f t="shared" si="6"/>
        <v>1.0665024630541873</v>
      </c>
      <c r="H24" s="2">
        <f t="shared" si="6"/>
        <v>1.246122724207687</v>
      </c>
      <c r="I24" s="2">
        <f t="shared" si="6"/>
        <v>1.205128205128205</v>
      </c>
      <c r="J24" s="2">
        <f t="shared" si="6"/>
        <v>0.99079754601227</v>
      </c>
      <c r="K24" s="2">
        <f t="shared" si="6"/>
        <v>1.0059986877870466</v>
      </c>
      <c r="L24" s="2">
        <f t="shared" si="6"/>
        <v>1.0198769522006625</v>
      </c>
      <c r="M24" s="2">
        <f t="shared" si="6"/>
        <v>1.0611233480176212</v>
      </c>
      <c r="N24" s="2">
        <f t="shared" si="6"/>
        <v>1.1152073732718895</v>
      </c>
    </row>
    <row r="25" spans="2:14" ht="12.75">
      <c r="B25" s="2">
        <f t="shared" si="1"/>
        <v>1.008288770053476</v>
      </c>
      <c r="C25" s="2">
        <f aca="true" t="shared" si="7" ref="C25:N25">SUM(C12)/C11</f>
        <v>1.0701513067400275</v>
      </c>
      <c r="D25" s="2">
        <f t="shared" si="7"/>
        <v>1.0337837837837838</v>
      </c>
      <c r="E25" s="2">
        <f t="shared" si="7"/>
        <v>1.1697827185447196</v>
      </c>
      <c r="F25" s="2">
        <f t="shared" si="7"/>
        <v>1.1415220293724966</v>
      </c>
      <c r="G25" s="2">
        <f t="shared" si="7"/>
        <v>1.0184757505773672</v>
      </c>
      <c r="H25" s="2">
        <f t="shared" si="7"/>
        <v>0.8106060606060606</v>
      </c>
      <c r="I25" s="2">
        <f t="shared" si="7"/>
        <v>0.8085106382978723</v>
      </c>
      <c r="J25" s="2">
        <f t="shared" si="7"/>
        <v>1.020123839009288</v>
      </c>
      <c r="K25" s="2">
        <f t="shared" si="7"/>
        <v>1.0619584459144693</v>
      </c>
      <c r="L25" s="2">
        <f t="shared" si="7"/>
        <v>1.1461716937354989</v>
      </c>
      <c r="M25" s="2">
        <f t="shared" si="7"/>
        <v>1.0492994291645044</v>
      </c>
      <c r="N25" s="2">
        <f t="shared" si="7"/>
        <v>1.0082644628099173</v>
      </c>
    </row>
    <row r="26" spans="2:14" ht="12.75">
      <c r="B26" s="2">
        <f aca="true" t="shared" si="8" ref="B26:N26">SUM(B13)/B12</f>
        <v>0.9960222752585521</v>
      </c>
      <c r="C26" s="2">
        <f t="shared" si="8"/>
        <v>1.0120501285347043</v>
      </c>
      <c r="D26" s="2">
        <f t="shared" si="8"/>
        <v>1.0174291938997821</v>
      </c>
      <c r="E26" s="2">
        <f t="shared" si="8"/>
        <v>0.8926565874730021</v>
      </c>
      <c r="F26" s="2">
        <f t="shared" si="8"/>
        <v>0.9333333333333333</v>
      </c>
      <c r="G26" s="2">
        <f t="shared" si="8"/>
        <v>1.0476190476190477</v>
      </c>
      <c r="H26" s="2">
        <f t="shared" si="8"/>
        <v>1.1902536715620828</v>
      </c>
      <c r="I26" s="2">
        <f t="shared" si="8"/>
        <v>1.1842105263157894</v>
      </c>
      <c r="J26" s="2">
        <f t="shared" si="8"/>
        <v>0.9908952959028832</v>
      </c>
      <c r="K26" s="2">
        <f t="shared" si="8"/>
        <v>0.9700239808153477</v>
      </c>
      <c r="L26" s="2">
        <f t="shared" si="8"/>
        <v>0.8781376518218623</v>
      </c>
      <c r="M26" s="2">
        <f t="shared" si="8"/>
        <v>0.9624134520276953</v>
      </c>
      <c r="N26" s="2">
        <f t="shared" si="8"/>
        <v>0.9262295081967213</v>
      </c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9">
        <f>SUM(B2:B3)</f>
        <v>5777</v>
      </c>
      <c r="C32" s="9">
        <f aca="true" t="shared" si="9" ref="C32:N32">SUM(C2:C3)</f>
        <v>7378</v>
      </c>
      <c r="D32" s="9">
        <f t="shared" si="9"/>
        <v>3832</v>
      </c>
      <c r="E32" s="9">
        <f t="shared" si="9"/>
        <v>6988</v>
      </c>
      <c r="F32" s="9">
        <f t="shared" si="9"/>
        <v>1030</v>
      </c>
      <c r="G32" s="9">
        <f t="shared" si="9"/>
        <v>420</v>
      </c>
      <c r="H32" s="9">
        <f t="shared" si="9"/>
        <v>2555</v>
      </c>
      <c r="I32" s="9">
        <f t="shared" si="9"/>
        <v>85</v>
      </c>
      <c r="J32" s="9">
        <f t="shared" si="9"/>
        <v>1108</v>
      </c>
      <c r="K32" s="9">
        <f t="shared" si="9"/>
        <v>47484</v>
      </c>
      <c r="L32" s="9">
        <f t="shared" si="9"/>
        <v>2723</v>
      </c>
      <c r="M32" s="9">
        <f t="shared" si="9"/>
        <v>2137</v>
      </c>
      <c r="N32" s="9">
        <f t="shared" si="9"/>
        <v>673</v>
      </c>
    </row>
    <row r="33" spans="2:14" ht="12.75">
      <c r="B33">
        <f>SUM(B4:B5)</f>
        <v>6132</v>
      </c>
      <c r="C33">
        <f aca="true" t="shared" si="10" ref="C33:N33">SUM(C4:C5)</f>
        <v>8510</v>
      </c>
      <c r="D33">
        <f t="shared" si="10"/>
        <v>4011</v>
      </c>
      <c r="E33">
        <f t="shared" si="10"/>
        <v>7337</v>
      </c>
      <c r="F33">
        <f t="shared" si="10"/>
        <v>1126</v>
      </c>
      <c r="G33">
        <f t="shared" si="10"/>
        <v>500</v>
      </c>
      <c r="H33">
        <f t="shared" si="10"/>
        <v>2813</v>
      </c>
      <c r="I33">
        <f t="shared" si="10"/>
        <v>102</v>
      </c>
      <c r="J33">
        <f t="shared" si="10"/>
        <v>1174</v>
      </c>
      <c r="K33">
        <f t="shared" si="10"/>
        <v>53358</v>
      </c>
      <c r="L33">
        <f t="shared" si="10"/>
        <v>3157</v>
      </c>
      <c r="M33">
        <f t="shared" si="10"/>
        <v>2671</v>
      </c>
      <c r="N33">
        <f t="shared" si="10"/>
        <v>726</v>
      </c>
    </row>
    <row r="34" spans="2:14" ht="12.75">
      <c r="B34">
        <f>SUM(B6)+B7</f>
        <v>6804</v>
      </c>
      <c r="C34">
        <f aca="true" t="shared" si="11" ref="C34:N34">SUM(C6)+C7</f>
        <v>9954</v>
      </c>
      <c r="D34">
        <f t="shared" si="11"/>
        <v>4627</v>
      </c>
      <c r="E34">
        <f t="shared" si="11"/>
        <v>7837</v>
      </c>
      <c r="F34">
        <f t="shared" si="11"/>
        <v>1215</v>
      </c>
      <c r="G34">
        <f t="shared" si="11"/>
        <v>617</v>
      </c>
      <c r="H34">
        <f t="shared" si="11"/>
        <v>3057</v>
      </c>
      <c r="I34">
        <f t="shared" si="11"/>
        <v>89</v>
      </c>
      <c r="J34">
        <f t="shared" si="11"/>
        <v>1227</v>
      </c>
      <c r="K34">
        <f t="shared" si="11"/>
        <v>59140</v>
      </c>
      <c r="L34">
        <f t="shared" si="11"/>
        <v>3672</v>
      </c>
      <c r="M34">
        <f t="shared" si="11"/>
        <v>3270</v>
      </c>
      <c r="N34">
        <f t="shared" si="11"/>
        <v>813</v>
      </c>
    </row>
    <row r="35" spans="2:14" ht="12.75">
      <c r="B35">
        <f>SUM(B8+B9)</f>
        <v>7359</v>
      </c>
      <c r="C35">
        <f aca="true" t="shared" si="12" ref="C35:N35">SUM(C8+C9)</f>
        <v>10928</v>
      </c>
      <c r="D35">
        <f t="shared" si="12"/>
        <v>5393</v>
      </c>
      <c r="E35">
        <f t="shared" si="12"/>
        <v>8136</v>
      </c>
      <c r="F35">
        <f t="shared" si="12"/>
        <v>1444</v>
      </c>
      <c r="G35">
        <f t="shared" si="12"/>
        <v>726</v>
      </c>
      <c r="H35">
        <f t="shared" si="12"/>
        <v>3316</v>
      </c>
      <c r="I35">
        <f t="shared" si="12"/>
        <v>89</v>
      </c>
      <c r="J35">
        <f t="shared" si="12"/>
        <v>1283</v>
      </c>
      <c r="K35">
        <f t="shared" si="12"/>
        <v>60193</v>
      </c>
      <c r="L35">
        <f t="shared" si="12"/>
        <v>4061</v>
      </c>
      <c r="M35">
        <f t="shared" si="12"/>
        <v>3648</v>
      </c>
      <c r="N35">
        <f t="shared" si="12"/>
        <v>687</v>
      </c>
    </row>
    <row r="36" spans="2:14" ht="12.75">
      <c r="B36">
        <f>SUM(B10+B11)</f>
        <v>7477</v>
      </c>
      <c r="C36">
        <f aca="true" t="shared" si="13" ref="C36:N36">SUM(C10+C11)</f>
        <v>11625</v>
      </c>
      <c r="D36">
        <f t="shared" si="13"/>
        <v>6186</v>
      </c>
      <c r="E36">
        <f t="shared" si="13"/>
        <v>8552</v>
      </c>
      <c r="F36">
        <f t="shared" si="13"/>
        <v>1579</v>
      </c>
      <c r="G36">
        <f t="shared" si="13"/>
        <v>839</v>
      </c>
      <c r="H36">
        <f t="shared" si="13"/>
        <v>3331</v>
      </c>
      <c r="I36">
        <f t="shared" si="13"/>
        <v>86</v>
      </c>
      <c r="J36">
        <f t="shared" si="13"/>
        <v>1298</v>
      </c>
      <c r="K36">
        <f t="shared" si="13"/>
        <v>64206</v>
      </c>
      <c r="L36">
        <f t="shared" si="13"/>
        <v>4268</v>
      </c>
      <c r="M36">
        <f t="shared" si="13"/>
        <v>3743</v>
      </c>
      <c r="N36">
        <f t="shared" si="13"/>
        <v>918</v>
      </c>
    </row>
    <row r="37" spans="2:14" ht="12.75">
      <c r="B37">
        <f>SUM(B12+B13)</f>
        <v>7527</v>
      </c>
      <c r="C37">
        <f aca="true" t="shared" si="14" ref="C37:N37">SUM(C12+C13)</f>
        <v>12523</v>
      </c>
      <c r="D37">
        <f t="shared" si="14"/>
        <v>6482</v>
      </c>
      <c r="E37">
        <f t="shared" si="14"/>
        <v>8763</v>
      </c>
      <c r="F37">
        <f t="shared" si="14"/>
        <v>1653</v>
      </c>
      <c r="G37">
        <f t="shared" si="14"/>
        <v>903</v>
      </c>
      <c r="H37">
        <f t="shared" si="14"/>
        <v>3281</v>
      </c>
      <c r="I37">
        <f t="shared" si="14"/>
        <v>83</v>
      </c>
      <c r="J37">
        <f t="shared" si="14"/>
        <v>1312</v>
      </c>
      <c r="K37">
        <f t="shared" si="14"/>
        <v>67363</v>
      </c>
      <c r="L37">
        <f t="shared" si="14"/>
        <v>4639</v>
      </c>
      <c r="M37">
        <f t="shared" si="14"/>
        <v>3968</v>
      </c>
      <c r="N37">
        <f t="shared" si="14"/>
        <v>940</v>
      </c>
    </row>
    <row r="42" spans="2:14" ht="12.75">
      <c r="B42" s="2">
        <f aca="true" t="shared" si="15" ref="B42:N43">SUM(B33/B32)</f>
        <v>1.0614505798857539</v>
      </c>
      <c r="C42" s="2">
        <f t="shared" si="15"/>
        <v>1.1534291135809163</v>
      </c>
      <c r="D42" s="2">
        <f t="shared" si="15"/>
        <v>1.0467118997912317</v>
      </c>
      <c r="E42" s="2">
        <f t="shared" si="15"/>
        <v>1.049942759015455</v>
      </c>
      <c r="F42" s="2">
        <f t="shared" si="15"/>
        <v>1.0932038834951456</v>
      </c>
      <c r="G42" s="2">
        <f t="shared" si="15"/>
        <v>1.1904761904761905</v>
      </c>
      <c r="H42" s="2">
        <f t="shared" si="15"/>
        <v>1.1009784735812134</v>
      </c>
      <c r="I42" s="2">
        <f t="shared" si="15"/>
        <v>1.2</v>
      </c>
      <c r="J42" s="2">
        <f t="shared" si="15"/>
        <v>1.05956678700361</v>
      </c>
      <c r="K42" s="2">
        <f t="shared" si="15"/>
        <v>1.1237048268890573</v>
      </c>
      <c r="L42" s="2">
        <f t="shared" si="15"/>
        <v>1.1593830334190232</v>
      </c>
      <c r="M42" s="2">
        <f t="shared" si="15"/>
        <v>1.2498830135704257</v>
      </c>
      <c r="N42" s="2">
        <f t="shared" si="15"/>
        <v>1.0787518573551262</v>
      </c>
    </row>
    <row r="43" spans="2:14" ht="12.75">
      <c r="B43" s="2">
        <f t="shared" si="15"/>
        <v>1.1095890410958904</v>
      </c>
      <c r="C43" s="2">
        <f t="shared" si="15"/>
        <v>1.1696827262044653</v>
      </c>
      <c r="D43" s="2">
        <f t="shared" si="15"/>
        <v>1.1535776614310647</v>
      </c>
      <c r="E43" s="2">
        <f t="shared" si="15"/>
        <v>1.0681477443096634</v>
      </c>
      <c r="F43" s="2">
        <f t="shared" si="15"/>
        <v>1.0790408525754884</v>
      </c>
      <c r="G43" s="2">
        <f t="shared" si="15"/>
        <v>1.234</v>
      </c>
      <c r="H43" s="2">
        <f t="shared" si="15"/>
        <v>1.0867401350870955</v>
      </c>
      <c r="I43" s="2">
        <f t="shared" si="15"/>
        <v>0.8725490196078431</v>
      </c>
      <c r="J43" s="2">
        <f t="shared" si="15"/>
        <v>1.045144804088586</v>
      </c>
      <c r="K43" s="2">
        <f t="shared" si="15"/>
        <v>1.1083623823981408</v>
      </c>
      <c r="L43" s="2">
        <f t="shared" si="15"/>
        <v>1.1631295533734558</v>
      </c>
      <c r="M43" s="2">
        <f t="shared" si="15"/>
        <v>1.224260576563085</v>
      </c>
      <c r="N43" s="2">
        <f t="shared" si="15"/>
        <v>1.1198347107438016</v>
      </c>
    </row>
    <row r="44" spans="2:14" ht="12.75">
      <c r="B44" s="2">
        <f>SUM(B35/B34)</f>
        <v>1.0815696649029982</v>
      </c>
      <c r="C44" s="2">
        <f aca="true" t="shared" si="16" ref="C44:N44">SUM(C35/C34)</f>
        <v>1.0978501105083383</v>
      </c>
      <c r="D44" s="2">
        <f t="shared" si="16"/>
        <v>1.1655500324184136</v>
      </c>
      <c r="E44" s="2">
        <f t="shared" si="16"/>
        <v>1.0381523542171749</v>
      </c>
      <c r="F44" s="2">
        <f t="shared" si="16"/>
        <v>1.188477366255144</v>
      </c>
      <c r="G44" s="2">
        <f t="shared" si="16"/>
        <v>1.1766612641815235</v>
      </c>
      <c r="H44" s="2">
        <f t="shared" si="16"/>
        <v>1.0847235852142623</v>
      </c>
      <c r="I44" s="2">
        <f t="shared" si="16"/>
        <v>1</v>
      </c>
      <c r="J44" s="2">
        <f t="shared" si="16"/>
        <v>1.045639771801141</v>
      </c>
      <c r="K44" s="2">
        <f t="shared" si="16"/>
        <v>1.0178052079810618</v>
      </c>
      <c r="L44" s="2">
        <f t="shared" si="16"/>
        <v>1.1059368191721133</v>
      </c>
      <c r="M44" s="2">
        <f t="shared" si="16"/>
        <v>1.1155963302752294</v>
      </c>
      <c r="N44" s="2">
        <f t="shared" si="16"/>
        <v>0.8450184501845018</v>
      </c>
    </row>
    <row r="45" spans="2:14" ht="12.75">
      <c r="B45" s="2">
        <f>SUM(B36/B35)</f>
        <v>1.0160347873352358</v>
      </c>
      <c r="C45" s="2">
        <f aca="true" t="shared" si="17" ref="C45:N45">SUM(C36/C35)</f>
        <v>1.0637811127379209</v>
      </c>
      <c r="D45" s="2">
        <f t="shared" si="17"/>
        <v>1.1470424624513258</v>
      </c>
      <c r="E45" s="2">
        <f t="shared" si="17"/>
        <v>1.0511307767944935</v>
      </c>
      <c r="F45" s="2">
        <f t="shared" si="17"/>
        <v>1.0934903047091413</v>
      </c>
      <c r="G45" s="2">
        <f t="shared" si="17"/>
        <v>1.1556473829201102</v>
      </c>
      <c r="H45" s="2">
        <f t="shared" si="17"/>
        <v>1.0045235223160434</v>
      </c>
      <c r="I45" s="2">
        <f t="shared" si="17"/>
        <v>0.9662921348314607</v>
      </c>
      <c r="J45" s="2">
        <f t="shared" si="17"/>
        <v>1.0116913484021823</v>
      </c>
      <c r="K45" s="2">
        <f t="shared" si="17"/>
        <v>1.0666688817636603</v>
      </c>
      <c r="L45" s="2">
        <f t="shared" si="17"/>
        <v>1.05097266683083</v>
      </c>
      <c r="M45" s="2">
        <f t="shared" si="17"/>
        <v>1.0260416666666667</v>
      </c>
      <c r="N45" s="2">
        <f t="shared" si="17"/>
        <v>1.3362445414847162</v>
      </c>
    </row>
    <row r="46" spans="2:14" ht="12.75">
      <c r="B46" s="2">
        <f aca="true" t="shared" si="18" ref="B46:N46">SUM(B37/B36)</f>
        <v>1.0066871740002674</v>
      </c>
      <c r="C46" s="2">
        <f t="shared" si="18"/>
        <v>1.077247311827957</v>
      </c>
      <c r="D46" s="2">
        <f t="shared" si="18"/>
        <v>1.0478499838344648</v>
      </c>
      <c r="E46" s="2">
        <f t="shared" si="18"/>
        <v>1.0246725912067354</v>
      </c>
      <c r="F46" s="2">
        <f t="shared" si="18"/>
        <v>1.0468651044965167</v>
      </c>
      <c r="G46" s="2">
        <f t="shared" si="18"/>
        <v>1.0762812872467222</v>
      </c>
      <c r="H46" s="2">
        <f t="shared" si="18"/>
        <v>0.9849894926448514</v>
      </c>
      <c r="I46" s="2">
        <f t="shared" si="18"/>
        <v>0.9651162790697675</v>
      </c>
      <c r="J46" s="2">
        <f t="shared" si="18"/>
        <v>1.0107858243451464</v>
      </c>
      <c r="K46" s="2">
        <f t="shared" si="18"/>
        <v>1.049169859514687</v>
      </c>
      <c r="L46" s="2">
        <f t="shared" si="18"/>
        <v>1.0869259606373007</v>
      </c>
      <c r="M46" s="2">
        <f t="shared" si="18"/>
        <v>1.0601122094576543</v>
      </c>
      <c r="N46" s="2">
        <f t="shared" si="18"/>
        <v>1.0239651416122004</v>
      </c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9" spans="2:14" ht="12.75">
      <c r="B49" s="9">
        <f>SUM(B33-B32)</f>
        <v>355</v>
      </c>
      <c r="C49" s="9">
        <f aca="true" t="shared" si="19" ref="C49:N49">SUM(C33-C32)</f>
        <v>1132</v>
      </c>
      <c r="D49" s="9">
        <f t="shared" si="19"/>
        <v>179</v>
      </c>
      <c r="E49" s="9">
        <f t="shared" si="19"/>
        <v>349</v>
      </c>
      <c r="F49" s="9">
        <f t="shared" si="19"/>
        <v>96</v>
      </c>
      <c r="G49" s="9">
        <f t="shared" si="19"/>
        <v>80</v>
      </c>
      <c r="H49" s="9">
        <f t="shared" si="19"/>
        <v>258</v>
      </c>
      <c r="I49" s="9">
        <f t="shared" si="19"/>
        <v>17</v>
      </c>
      <c r="J49" s="9">
        <f t="shared" si="19"/>
        <v>66</v>
      </c>
      <c r="K49" s="9">
        <f t="shared" si="19"/>
        <v>5874</v>
      </c>
      <c r="L49" s="9">
        <f t="shared" si="19"/>
        <v>434</v>
      </c>
      <c r="M49" s="9">
        <f t="shared" si="19"/>
        <v>534</v>
      </c>
      <c r="N49" s="9">
        <f t="shared" si="19"/>
        <v>53</v>
      </c>
    </row>
    <row r="50" spans="2:14" ht="12.75">
      <c r="B50" s="9">
        <f>SUM(B34-B33)</f>
        <v>672</v>
      </c>
      <c r="C50" s="9">
        <f aca="true" t="shared" si="20" ref="C50:N50">SUM(C34-C33)</f>
        <v>1444</v>
      </c>
      <c r="D50" s="9">
        <f t="shared" si="20"/>
        <v>616</v>
      </c>
      <c r="E50" s="9">
        <f t="shared" si="20"/>
        <v>500</v>
      </c>
      <c r="F50" s="9">
        <f t="shared" si="20"/>
        <v>89</v>
      </c>
      <c r="G50" s="9">
        <f t="shared" si="20"/>
        <v>117</v>
      </c>
      <c r="H50" s="9">
        <f t="shared" si="20"/>
        <v>244</v>
      </c>
      <c r="I50" s="9">
        <f t="shared" si="20"/>
        <v>-13</v>
      </c>
      <c r="J50" s="9">
        <f t="shared" si="20"/>
        <v>53</v>
      </c>
      <c r="K50" s="9">
        <f t="shared" si="20"/>
        <v>5782</v>
      </c>
      <c r="L50" s="9">
        <f t="shared" si="20"/>
        <v>515</v>
      </c>
      <c r="M50" s="9">
        <f t="shared" si="20"/>
        <v>599</v>
      </c>
      <c r="N50" s="9">
        <f t="shared" si="20"/>
        <v>87</v>
      </c>
    </row>
    <row r="51" spans="2:14" ht="12.75">
      <c r="B51" s="9">
        <f>SUM(B35-B34)</f>
        <v>555</v>
      </c>
      <c r="C51" s="9">
        <f aca="true" t="shared" si="21" ref="C51:N51">SUM(C35-C34)</f>
        <v>974</v>
      </c>
      <c r="D51" s="9">
        <f t="shared" si="21"/>
        <v>766</v>
      </c>
      <c r="E51" s="9">
        <f t="shared" si="21"/>
        <v>299</v>
      </c>
      <c r="F51" s="9">
        <f t="shared" si="21"/>
        <v>229</v>
      </c>
      <c r="G51" s="9">
        <f t="shared" si="21"/>
        <v>109</v>
      </c>
      <c r="H51" s="9">
        <f t="shared" si="21"/>
        <v>259</v>
      </c>
      <c r="I51" s="9">
        <f t="shared" si="21"/>
        <v>0</v>
      </c>
      <c r="J51" s="9">
        <f t="shared" si="21"/>
        <v>56</v>
      </c>
      <c r="K51" s="9">
        <f t="shared" si="21"/>
        <v>1053</v>
      </c>
      <c r="L51" s="9">
        <f t="shared" si="21"/>
        <v>389</v>
      </c>
      <c r="M51" s="9">
        <f t="shared" si="21"/>
        <v>378</v>
      </c>
      <c r="N51" s="9">
        <f t="shared" si="21"/>
        <v>-126</v>
      </c>
    </row>
    <row r="52" spans="2:14" ht="12.75">
      <c r="B52" s="9">
        <f aca="true" t="shared" si="22" ref="B52:N52">SUM(B36-B35)</f>
        <v>118</v>
      </c>
      <c r="C52" s="9">
        <f t="shared" si="22"/>
        <v>697</v>
      </c>
      <c r="D52" s="9">
        <f t="shared" si="22"/>
        <v>793</v>
      </c>
      <c r="E52" s="9">
        <f t="shared" si="22"/>
        <v>416</v>
      </c>
      <c r="F52" s="9">
        <f t="shared" si="22"/>
        <v>135</v>
      </c>
      <c r="G52" s="9">
        <f t="shared" si="22"/>
        <v>113</v>
      </c>
      <c r="H52" s="9">
        <f t="shared" si="22"/>
        <v>15</v>
      </c>
      <c r="I52" s="9">
        <f t="shared" si="22"/>
        <v>-3</v>
      </c>
      <c r="J52" s="9">
        <f t="shared" si="22"/>
        <v>15</v>
      </c>
      <c r="K52" s="9">
        <f t="shared" si="22"/>
        <v>4013</v>
      </c>
      <c r="L52" s="9">
        <f t="shared" si="22"/>
        <v>207</v>
      </c>
      <c r="M52" s="9">
        <f t="shared" si="22"/>
        <v>95</v>
      </c>
      <c r="N52" s="9">
        <f t="shared" si="22"/>
        <v>231</v>
      </c>
    </row>
    <row r="53" spans="2:14" ht="12.75">
      <c r="B53" s="9">
        <f aca="true" t="shared" si="23" ref="B53:N53">SUM(B37-B36)</f>
        <v>50</v>
      </c>
      <c r="C53" s="9">
        <f t="shared" si="23"/>
        <v>898</v>
      </c>
      <c r="D53" s="9">
        <f t="shared" si="23"/>
        <v>296</v>
      </c>
      <c r="E53" s="9">
        <f t="shared" si="23"/>
        <v>211</v>
      </c>
      <c r="F53" s="9">
        <f t="shared" si="23"/>
        <v>74</v>
      </c>
      <c r="G53" s="9">
        <f t="shared" si="23"/>
        <v>64</v>
      </c>
      <c r="H53" s="9">
        <f t="shared" si="23"/>
        <v>-50</v>
      </c>
      <c r="I53" s="9">
        <f t="shared" si="23"/>
        <v>-3</v>
      </c>
      <c r="J53" s="9">
        <f t="shared" si="23"/>
        <v>14</v>
      </c>
      <c r="K53" s="9">
        <f t="shared" si="23"/>
        <v>3157</v>
      </c>
      <c r="L53" s="9">
        <f t="shared" si="23"/>
        <v>371</v>
      </c>
      <c r="M53" s="9">
        <f t="shared" si="23"/>
        <v>225</v>
      </c>
      <c r="N53" s="9">
        <f t="shared" si="23"/>
        <v>22</v>
      </c>
    </row>
    <row r="56" spans="2:14" ht="12.75">
      <c r="B56" s="9">
        <f>SUM(B49*0.7)</f>
        <v>248.49999999999997</v>
      </c>
      <c r="C56" s="9">
        <f aca="true" t="shared" si="24" ref="C56:N56">SUM(C49*0.7)</f>
        <v>792.4</v>
      </c>
      <c r="D56" s="9">
        <f t="shared" si="24"/>
        <v>125.3</v>
      </c>
      <c r="E56" s="9">
        <f t="shared" si="24"/>
        <v>244.29999999999998</v>
      </c>
      <c r="F56" s="9">
        <f t="shared" si="24"/>
        <v>67.19999999999999</v>
      </c>
      <c r="G56" s="9">
        <f t="shared" si="24"/>
        <v>56</v>
      </c>
      <c r="H56" s="9">
        <f t="shared" si="24"/>
        <v>180.6</v>
      </c>
      <c r="I56" s="9">
        <f t="shared" si="24"/>
        <v>11.899999999999999</v>
      </c>
      <c r="J56" s="9">
        <f t="shared" si="24"/>
        <v>46.199999999999996</v>
      </c>
      <c r="K56" s="9">
        <f t="shared" si="24"/>
        <v>4111.8</v>
      </c>
      <c r="L56" s="9">
        <f t="shared" si="24"/>
        <v>303.79999999999995</v>
      </c>
      <c r="M56" s="9">
        <f t="shared" si="24"/>
        <v>373.79999999999995</v>
      </c>
      <c r="N56" s="9">
        <f t="shared" si="24"/>
        <v>37.099999999999994</v>
      </c>
    </row>
    <row r="57" spans="2:14" ht="12.75">
      <c r="B57" s="9">
        <f aca="true" t="shared" si="25" ref="B57:N60">SUM(B50*0.7)</f>
        <v>470.4</v>
      </c>
      <c r="C57" s="9">
        <f t="shared" si="25"/>
        <v>1010.8</v>
      </c>
      <c r="D57" s="9">
        <f t="shared" si="25"/>
        <v>431.2</v>
      </c>
      <c r="E57" s="9">
        <f t="shared" si="25"/>
        <v>350</v>
      </c>
      <c r="F57" s="9">
        <f t="shared" si="25"/>
        <v>62.3</v>
      </c>
      <c r="G57" s="9">
        <f t="shared" si="25"/>
        <v>81.89999999999999</v>
      </c>
      <c r="H57" s="9">
        <f t="shared" si="25"/>
        <v>170.79999999999998</v>
      </c>
      <c r="I57" s="9">
        <f t="shared" si="25"/>
        <v>-9.1</v>
      </c>
      <c r="J57" s="9">
        <f t="shared" si="25"/>
        <v>37.099999999999994</v>
      </c>
      <c r="K57" s="9">
        <f t="shared" si="25"/>
        <v>4047.3999999999996</v>
      </c>
      <c r="L57" s="9">
        <f t="shared" si="25"/>
        <v>360.5</v>
      </c>
      <c r="M57" s="9">
        <f t="shared" si="25"/>
        <v>419.29999999999995</v>
      </c>
      <c r="N57" s="9">
        <f t="shared" si="25"/>
        <v>60.9</v>
      </c>
    </row>
    <row r="58" spans="2:14" ht="12.75">
      <c r="B58" s="9">
        <f t="shared" si="25"/>
        <v>388.5</v>
      </c>
      <c r="C58" s="9">
        <f t="shared" si="25"/>
        <v>681.8</v>
      </c>
      <c r="D58" s="9">
        <f t="shared" si="25"/>
        <v>536.1999999999999</v>
      </c>
      <c r="E58" s="9">
        <f t="shared" si="25"/>
        <v>209.29999999999998</v>
      </c>
      <c r="F58" s="9">
        <f t="shared" si="25"/>
        <v>160.29999999999998</v>
      </c>
      <c r="G58" s="9">
        <f t="shared" si="25"/>
        <v>76.3</v>
      </c>
      <c r="H58" s="9">
        <f t="shared" si="25"/>
        <v>181.29999999999998</v>
      </c>
      <c r="I58" s="9">
        <f t="shared" si="25"/>
        <v>0</v>
      </c>
      <c r="J58" s="9">
        <f t="shared" si="25"/>
        <v>39.199999999999996</v>
      </c>
      <c r="K58" s="9">
        <f t="shared" si="25"/>
        <v>737.0999999999999</v>
      </c>
      <c r="L58" s="9">
        <f t="shared" si="25"/>
        <v>272.29999999999995</v>
      </c>
      <c r="M58" s="9">
        <f t="shared" si="25"/>
        <v>264.59999999999997</v>
      </c>
      <c r="N58" s="9">
        <f t="shared" si="25"/>
        <v>-88.19999999999999</v>
      </c>
    </row>
    <row r="59" spans="2:14" ht="12.75">
      <c r="B59" s="9">
        <f t="shared" si="25"/>
        <v>82.6</v>
      </c>
      <c r="C59" s="9">
        <f t="shared" si="25"/>
        <v>487.9</v>
      </c>
      <c r="D59" s="9">
        <f t="shared" si="25"/>
        <v>555.0999999999999</v>
      </c>
      <c r="E59" s="9">
        <f t="shared" si="25"/>
        <v>291.2</v>
      </c>
      <c r="F59" s="9">
        <f t="shared" si="25"/>
        <v>94.5</v>
      </c>
      <c r="G59" s="9">
        <f t="shared" si="25"/>
        <v>79.1</v>
      </c>
      <c r="H59" s="9">
        <f t="shared" si="25"/>
        <v>10.5</v>
      </c>
      <c r="I59" s="9">
        <f t="shared" si="25"/>
        <v>-2.0999999999999996</v>
      </c>
      <c r="J59" s="9">
        <f t="shared" si="25"/>
        <v>10.5</v>
      </c>
      <c r="K59" s="9">
        <f t="shared" si="25"/>
        <v>2809.1</v>
      </c>
      <c r="L59" s="9">
        <f t="shared" si="25"/>
        <v>144.89999999999998</v>
      </c>
      <c r="M59" s="9">
        <f t="shared" si="25"/>
        <v>66.5</v>
      </c>
      <c r="N59" s="9">
        <f t="shared" si="25"/>
        <v>161.7</v>
      </c>
    </row>
    <row r="60" spans="2:14" ht="12.75">
      <c r="B60" s="9">
        <f t="shared" si="25"/>
        <v>35</v>
      </c>
      <c r="C60" s="9">
        <f t="shared" si="25"/>
        <v>628.5999999999999</v>
      </c>
      <c r="D60" s="9">
        <f t="shared" si="25"/>
        <v>207.2</v>
      </c>
      <c r="E60" s="9">
        <f t="shared" si="25"/>
        <v>147.7</v>
      </c>
      <c r="F60" s="9">
        <f t="shared" si="25"/>
        <v>51.8</v>
      </c>
      <c r="G60" s="9">
        <f t="shared" si="25"/>
        <v>44.8</v>
      </c>
      <c r="H60" s="9">
        <f t="shared" si="25"/>
        <v>-35</v>
      </c>
      <c r="I60" s="9">
        <f t="shared" si="25"/>
        <v>-2.0999999999999996</v>
      </c>
      <c r="J60" s="9">
        <f t="shared" si="25"/>
        <v>9.799999999999999</v>
      </c>
      <c r="K60" s="9">
        <f t="shared" si="25"/>
        <v>2209.8999999999996</v>
      </c>
      <c r="L60" s="9">
        <f t="shared" si="25"/>
        <v>259.7</v>
      </c>
      <c r="M60" s="9">
        <f t="shared" si="25"/>
        <v>157.5</v>
      </c>
      <c r="N60" s="9">
        <f t="shared" si="25"/>
        <v>15.399999999999999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9" zoomScaleNormal="79" workbookViewId="0" topLeftCell="A1">
      <selection activeCell="A1" sqref="A1:IV3"/>
    </sheetView>
  </sheetViews>
  <sheetFormatPr defaultColWidth="9.00390625" defaultRowHeight="12.75"/>
  <cols>
    <col min="1" max="1" width="19.375" style="52" customWidth="1"/>
    <col min="2" max="3" width="13.75390625" style="14" customWidth="1"/>
    <col min="4" max="4" width="10.75390625" style="21" customWidth="1"/>
    <col min="5" max="5" width="13.75390625" style="14" customWidth="1"/>
    <col min="6" max="6" width="10.75390625" style="21" customWidth="1"/>
    <col min="7" max="7" width="13.75390625" style="14" customWidth="1"/>
    <col min="8" max="8" width="10.75390625" style="4" customWidth="1"/>
    <col min="9" max="9" width="13.75390625" style="14" customWidth="1"/>
    <col min="10" max="10" width="10.75390625" style="4" customWidth="1"/>
    <col min="11" max="11" width="13.75390625" style="14" customWidth="1"/>
    <col min="12" max="12" width="10.75390625" style="4" customWidth="1"/>
  </cols>
  <sheetData>
    <row r="1" spans="1:12" s="4" customFormat="1" ht="12.75">
      <c r="A1" s="3" t="s">
        <v>8</v>
      </c>
      <c r="B1" s="10" t="s">
        <v>29</v>
      </c>
      <c r="C1" s="10" t="s">
        <v>30</v>
      </c>
      <c r="D1" s="20" t="s">
        <v>32</v>
      </c>
      <c r="E1" s="10" t="s">
        <v>9</v>
      </c>
      <c r="F1" s="20" t="s">
        <v>32</v>
      </c>
      <c r="G1" s="10" t="s">
        <v>10</v>
      </c>
      <c r="H1" s="3" t="s">
        <v>32</v>
      </c>
      <c r="I1" s="15" t="s">
        <v>11</v>
      </c>
      <c r="J1" s="3" t="s">
        <v>32</v>
      </c>
      <c r="K1" s="10" t="s">
        <v>12</v>
      </c>
      <c r="L1" s="3" t="s">
        <v>32</v>
      </c>
    </row>
    <row r="2" spans="1:12" s="18" customFormat="1" ht="12.75">
      <c r="A2" s="19"/>
      <c r="B2" s="38" t="s">
        <v>34</v>
      </c>
      <c r="C2" s="38" t="s">
        <v>34</v>
      </c>
      <c r="D2" s="37" t="s">
        <v>31</v>
      </c>
      <c r="E2" s="38" t="s">
        <v>34</v>
      </c>
      <c r="F2" s="37" t="s">
        <v>31</v>
      </c>
      <c r="G2" s="38" t="s">
        <v>34</v>
      </c>
      <c r="H2" s="19" t="s">
        <v>31</v>
      </c>
      <c r="I2" s="53" t="s">
        <v>34</v>
      </c>
      <c r="J2" s="19" t="s">
        <v>31</v>
      </c>
      <c r="K2" s="38" t="s">
        <v>34</v>
      </c>
      <c r="L2" s="19" t="s">
        <v>31</v>
      </c>
    </row>
    <row r="3" spans="1:12" s="5" customFormat="1" ht="13.5" thickBot="1">
      <c r="A3" s="6"/>
      <c r="B3" s="11" t="s">
        <v>24</v>
      </c>
      <c r="C3" s="11" t="s">
        <v>24</v>
      </c>
      <c r="D3" s="22" t="s">
        <v>33</v>
      </c>
      <c r="E3" s="11" t="s">
        <v>24</v>
      </c>
      <c r="F3" s="22" t="s">
        <v>33</v>
      </c>
      <c r="G3" s="11" t="s">
        <v>24</v>
      </c>
      <c r="H3" s="6" t="s">
        <v>33</v>
      </c>
      <c r="I3" s="35" t="s">
        <v>24</v>
      </c>
      <c r="J3" s="6" t="s">
        <v>33</v>
      </c>
      <c r="K3" s="11" t="s">
        <v>24</v>
      </c>
      <c r="L3" s="6" t="s">
        <v>33</v>
      </c>
    </row>
    <row r="4" spans="1:12" ht="12.75">
      <c r="A4" s="50" t="s">
        <v>13</v>
      </c>
      <c r="B4" s="12">
        <v>5777</v>
      </c>
      <c r="C4" s="12">
        <v>6132</v>
      </c>
      <c r="D4" s="23">
        <v>6.1</v>
      </c>
      <c r="E4" s="12">
        <v>6804</v>
      </c>
      <c r="F4" s="23">
        <v>11</v>
      </c>
      <c r="G4" s="12">
        <v>7359</v>
      </c>
      <c r="H4" s="7">
        <v>8.2</v>
      </c>
      <c r="I4" s="16">
        <v>7477</v>
      </c>
      <c r="J4" s="7">
        <v>1.6</v>
      </c>
      <c r="K4" s="16">
        <v>7527</v>
      </c>
      <c r="L4" s="7">
        <v>0.7</v>
      </c>
    </row>
    <row r="5" spans="1:12" s="45" customFormat="1" ht="12.75">
      <c r="A5" s="42"/>
      <c r="B5" s="43"/>
      <c r="C5" s="43"/>
      <c r="D5" s="38">
        <v>355</v>
      </c>
      <c r="E5" s="43"/>
      <c r="F5" s="38">
        <v>672</v>
      </c>
      <c r="G5" s="43"/>
      <c r="H5" s="38">
        <v>555</v>
      </c>
      <c r="I5" s="44"/>
      <c r="J5" s="38">
        <v>118</v>
      </c>
      <c r="K5" s="44"/>
      <c r="L5" s="38">
        <v>50</v>
      </c>
    </row>
    <row r="6" spans="1:12" s="28" customFormat="1" ht="13.5" thickBot="1">
      <c r="A6" s="29"/>
      <c r="B6" s="26" t="s">
        <v>36</v>
      </c>
      <c r="C6" s="26" t="s">
        <v>35</v>
      </c>
      <c r="D6" s="25">
        <v>249</v>
      </c>
      <c r="E6" s="26" t="s">
        <v>39</v>
      </c>
      <c r="F6" s="25">
        <v>470</v>
      </c>
      <c r="G6" s="26" t="s">
        <v>42</v>
      </c>
      <c r="H6" s="25">
        <v>389</v>
      </c>
      <c r="I6" s="27" t="s">
        <v>44</v>
      </c>
      <c r="J6" s="25">
        <v>83</v>
      </c>
      <c r="K6" s="27" t="s">
        <v>47</v>
      </c>
      <c r="L6" s="25">
        <v>35</v>
      </c>
    </row>
    <row r="7" spans="1:12" ht="12.75">
      <c r="A7" s="50" t="s">
        <v>14</v>
      </c>
      <c r="B7" s="12">
        <v>7378</v>
      </c>
      <c r="C7" s="12">
        <v>8510</v>
      </c>
      <c r="D7" s="23">
        <v>15.3</v>
      </c>
      <c r="E7" s="12">
        <v>9954</v>
      </c>
      <c r="F7" s="23">
        <v>17</v>
      </c>
      <c r="G7" s="12">
        <v>10928</v>
      </c>
      <c r="H7" s="7">
        <v>9.8</v>
      </c>
      <c r="I7" s="16">
        <v>11625</v>
      </c>
      <c r="J7" s="7">
        <v>6.4</v>
      </c>
      <c r="K7" s="16">
        <v>12523</v>
      </c>
      <c r="L7" s="7">
        <v>7.7</v>
      </c>
    </row>
    <row r="8" spans="1:12" s="45" customFormat="1" ht="12.75">
      <c r="A8" s="42"/>
      <c r="B8" s="43"/>
      <c r="C8" s="43"/>
      <c r="D8" s="38">
        <v>1132</v>
      </c>
      <c r="E8" s="43"/>
      <c r="F8" s="38">
        <v>1444</v>
      </c>
      <c r="G8" s="43"/>
      <c r="H8" s="38">
        <v>974</v>
      </c>
      <c r="I8" s="44"/>
      <c r="J8" s="38">
        <v>697</v>
      </c>
      <c r="K8" s="44"/>
      <c r="L8" s="38">
        <v>898</v>
      </c>
    </row>
    <row r="9" spans="1:12" s="32" customFormat="1" ht="13.5" thickBot="1">
      <c r="A9" s="34"/>
      <c r="B9" s="26" t="s">
        <v>36</v>
      </c>
      <c r="C9" s="26" t="s">
        <v>35</v>
      </c>
      <c r="D9" s="33">
        <v>792</v>
      </c>
      <c r="E9" s="30" t="s">
        <v>40</v>
      </c>
      <c r="F9" s="33">
        <v>1011</v>
      </c>
      <c r="G9" s="26" t="s">
        <v>42</v>
      </c>
      <c r="H9" s="33">
        <v>682</v>
      </c>
      <c r="I9" s="31" t="s">
        <v>45</v>
      </c>
      <c r="J9" s="33">
        <v>488</v>
      </c>
      <c r="K9" s="31" t="s">
        <v>48</v>
      </c>
      <c r="L9" s="33">
        <v>629</v>
      </c>
    </row>
    <row r="10" spans="1:12" ht="12.75">
      <c r="A10" s="51" t="s">
        <v>15</v>
      </c>
      <c r="B10" s="13">
        <v>3832</v>
      </c>
      <c r="C10" s="13">
        <v>4011</v>
      </c>
      <c r="D10" s="20">
        <v>4.7</v>
      </c>
      <c r="E10" s="13">
        <v>4627</v>
      </c>
      <c r="F10" s="20">
        <v>15.4</v>
      </c>
      <c r="G10" s="13">
        <v>5393</v>
      </c>
      <c r="H10" s="3">
        <v>16.6</v>
      </c>
      <c r="I10" s="17">
        <v>6186</v>
      </c>
      <c r="J10" s="3">
        <v>14.7</v>
      </c>
      <c r="K10" s="17">
        <v>6482</v>
      </c>
      <c r="L10" s="3">
        <v>4.8</v>
      </c>
    </row>
    <row r="11" spans="1:12" s="49" customFormat="1" ht="12.75">
      <c r="A11" s="46"/>
      <c r="B11" s="47"/>
      <c r="C11" s="47"/>
      <c r="D11" s="39">
        <v>179</v>
      </c>
      <c r="E11" s="47"/>
      <c r="F11" s="39">
        <v>616</v>
      </c>
      <c r="G11" s="47"/>
      <c r="H11" s="39">
        <v>766</v>
      </c>
      <c r="I11" s="48"/>
      <c r="J11" s="39">
        <v>793</v>
      </c>
      <c r="K11" s="48"/>
      <c r="L11" s="39">
        <v>296</v>
      </c>
    </row>
    <row r="12" spans="1:12" s="32" customFormat="1" ht="13.5" thickBot="1">
      <c r="A12" s="34"/>
      <c r="B12" s="26" t="s">
        <v>36</v>
      </c>
      <c r="C12" s="26" t="s">
        <v>35</v>
      </c>
      <c r="D12" s="33">
        <v>125</v>
      </c>
      <c r="E12" s="30" t="s">
        <v>40</v>
      </c>
      <c r="F12" s="33">
        <v>431</v>
      </c>
      <c r="G12" s="26" t="s">
        <v>42</v>
      </c>
      <c r="H12" s="33">
        <v>536</v>
      </c>
      <c r="I12" s="31" t="s">
        <v>46</v>
      </c>
      <c r="J12" s="33">
        <v>555</v>
      </c>
      <c r="K12" s="31" t="s">
        <v>49</v>
      </c>
      <c r="L12" s="33">
        <v>207</v>
      </c>
    </row>
    <row r="13" spans="1:12" ht="12.75">
      <c r="A13" s="51" t="s">
        <v>52</v>
      </c>
      <c r="B13" s="13">
        <v>6988</v>
      </c>
      <c r="C13" s="13">
        <v>7337</v>
      </c>
      <c r="D13" s="20">
        <v>5</v>
      </c>
      <c r="E13" s="13">
        <v>7837</v>
      </c>
      <c r="F13" s="20">
        <v>6.8</v>
      </c>
      <c r="G13" s="13">
        <v>8136</v>
      </c>
      <c r="H13" s="3">
        <v>3.8</v>
      </c>
      <c r="I13" s="17">
        <v>8552</v>
      </c>
      <c r="J13" s="3">
        <v>5.1</v>
      </c>
      <c r="K13" s="17">
        <v>8763</v>
      </c>
      <c r="L13" s="3">
        <v>2.5</v>
      </c>
    </row>
    <row r="14" spans="1:12" s="49" customFormat="1" ht="12.75">
      <c r="A14" s="46"/>
      <c r="B14" s="47"/>
      <c r="C14" s="47"/>
      <c r="D14" s="39">
        <v>349</v>
      </c>
      <c r="E14" s="47"/>
      <c r="F14" s="39">
        <v>500</v>
      </c>
      <c r="G14" s="47"/>
      <c r="H14" s="39">
        <v>299</v>
      </c>
      <c r="I14" s="48"/>
      <c r="J14" s="39">
        <v>416</v>
      </c>
      <c r="K14" s="48"/>
      <c r="L14" s="39">
        <v>211</v>
      </c>
    </row>
    <row r="15" spans="1:12" s="32" customFormat="1" ht="13.5" thickBot="1">
      <c r="A15" s="34"/>
      <c r="B15" s="26" t="s">
        <v>36</v>
      </c>
      <c r="C15" s="26" t="s">
        <v>35</v>
      </c>
      <c r="D15" s="33">
        <v>244</v>
      </c>
      <c r="E15" s="26" t="s">
        <v>39</v>
      </c>
      <c r="F15" s="33">
        <v>350</v>
      </c>
      <c r="G15" s="26" t="s">
        <v>42</v>
      </c>
      <c r="H15" s="33">
        <v>209</v>
      </c>
      <c r="I15" s="31" t="s">
        <v>45</v>
      </c>
      <c r="J15" s="33">
        <v>291</v>
      </c>
      <c r="K15" s="31" t="s">
        <v>49</v>
      </c>
      <c r="L15" s="33">
        <v>148</v>
      </c>
    </row>
    <row r="16" spans="1:12" ht="12.75">
      <c r="A16" s="51" t="s">
        <v>16</v>
      </c>
      <c r="B16" s="13">
        <v>1030</v>
      </c>
      <c r="C16" s="13">
        <v>1126</v>
      </c>
      <c r="D16" s="20">
        <v>9.3</v>
      </c>
      <c r="E16" s="13">
        <v>1215</v>
      </c>
      <c r="F16" s="20">
        <v>7.9</v>
      </c>
      <c r="G16" s="13">
        <v>1444</v>
      </c>
      <c r="H16" s="3">
        <v>18.8</v>
      </c>
      <c r="I16" s="17">
        <v>1579</v>
      </c>
      <c r="J16" s="3">
        <v>9.3</v>
      </c>
      <c r="K16" s="17">
        <v>1653</v>
      </c>
      <c r="L16" s="3">
        <v>4.7</v>
      </c>
    </row>
    <row r="17" spans="1:12" s="49" customFormat="1" ht="12.75">
      <c r="A17" s="46"/>
      <c r="B17" s="47"/>
      <c r="C17" s="47"/>
      <c r="D17" s="39">
        <v>96</v>
      </c>
      <c r="E17" s="47"/>
      <c r="F17" s="39">
        <v>89</v>
      </c>
      <c r="G17" s="47"/>
      <c r="H17" s="39">
        <v>229</v>
      </c>
      <c r="I17" s="48"/>
      <c r="J17" s="39">
        <v>135</v>
      </c>
      <c r="K17" s="48"/>
      <c r="L17" s="39">
        <v>74</v>
      </c>
    </row>
    <row r="18" spans="1:12" s="32" customFormat="1" ht="13.5" thickBot="1">
      <c r="A18" s="34"/>
      <c r="B18" s="26" t="s">
        <v>36</v>
      </c>
      <c r="C18" s="26" t="s">
        <v>35</v>
      </c>
      <c r="D18" s="33">
        <v>67</v>
      </c>
      <c r="E18" s="30" t="s">
        <v>40</v>
      </c>
      <c r="F18" s="33">
        <v>62</v>
      </c>
      <c r="G18" s="26" t="s">
        <v>42</v>
      </c>
      <c r="H18" s="33">
        <v>160</v>
      </c>
      <c r="I18" s="31" t="s">
        <v>46</v>
      </c>
      <c r="J18" s="33">
        <v>95</v>
      </c>
      <c r="K18" s="31" t="s">
        <v>46</v>
      </c>
      <c r="L18" s="33">
        <v>52</v>
      </c>
    </row>
    <row r="19" spans="1:12" ht="12.75">
      <c r="A19" s="51" t="s">
        <v>17</v>
      </c>
      <c r="B19" s="13">
        <v>420</v>
      </c>
      <c r="C19" s="13">
        <v>500</v>
      </c>
      <c r="D19" s="20">
        <v>19</v>
      </c>
      <c r="E19" s="13">
        <v>617</v>
      </c>
      <c r="F19" s="20">
        <v>23.4</v>
      </c>
      <c r="G19" s="13">
        <v>726</v>
      </c>
      <c r="H19" s="3">
        <v>17.7</v>
      </c>
      <c r="I19" s="17">
        <v>839</v>
      </c>
      <c r="J19" s="3">
        <v>15.6</v>
      </c>
      <c r="K19" s="17">
        <v>903</v>
      </c>
      <c r="L19" s="3">
        <v>7.6</v>
      </c>
    </row>
    <row r="20" spans="1:12" s="49" customFormat="1" ht="12.75">
      <c r="A20" s="46"/>
      <c r="B20" s="47"/>
      <c r="C20" s="47"/>
      <c r="D20" s="39">
        <v>80</v>
      </c>
      <c r="E20" s="47"/>
      <c r="F20" s="39">
        <v>117</v>
      </c>
      <c r="G20" s="47"/>
      <c r="H20" s="39">
        <v>109</v>
      </c>
      <c r="I20" s="48"/>
      <c r="J20" s="39">
        <v>113</v>
      </c>
      <c r="K20" s="48"/>
      <c r="L20" s="39">
        <v>64</v>
      </c>
    </row>
    <row r="21" spans="1:12" s="32" customFormat="1" ht="13.5" thickBot="1">
      <c r="A21" s="34"/>
      <c r="B21" s="26" t="s">
        <v>36</v>
      </c>
      <c r="C21" s="26" t="s">
        <v>35</v>
      </c>
      <c r="D21" s="33">
        <v>56</v>
      </c>
      <c r="E21" s="30" t="s">
        <v>40</v>
      </c>
      <c r="F21" s="33">
        <v>82</v>
      </c>
      <c r="G21" s="26" t="s">
        <v>42</v>
      </c>
      <c r="H21" s="33">
        <v>76</v>
      </c>
      <c r="I21" s="31" t="s">
        <v>46</v>
      </c>
      <c r="J21" s="33">
        <v>79</v>
      </c>
      <c r="K21" s="31" t="s">
        <v>46</v>
      </c>
      <c r="L21" s="33">
        <v>45</v>
      </c>
    </row>
    <row r="22" spans="1:12" ht="12.75">
      <c r="A22" s="51" t="s">
        <v>18</v>
      </c>
      <c r="B22" s="13">
        <v>2555</v>
      </c>
      <c r="C22" s="13">
        <v>2813</v>
      </c>
      <c r="D22" s="20">
        <v>10.1</v>
      </c>
      <c r="E22" s="13">
        <v>3057</v>
      </c>
      <c r="F22" s="20">
        <v>8.7</v>
      </c>
      <c r="G22" s="13">
        <v>3316</v>
      </c>
      <c r="H22" s="3">
        <v>8.5</v>
      </c>
      <c r="I22" s="17">
        <v>3331</v>
      </c>
      <c r="J22" s="3">
        <v>0.5</v>
      </c>
      <c r="K22" s="17">
        <v>3281</v>
      </c>
      <c r="L22" s="8">
        <v>-1.5</v>
      </c>
    </row>
    <row r="23" spans="1:12" s="49" customFormat="1" ht="12.75">
      <c r="A23" s="46"/>
      <c r="B23" s="47"/>
      <c r="C23" s="47"/>
      <c r="D23" s="39">
        <v>258</v>
      </c>
      <c r="E23" s="47"/>
      <c r="F23" s="39">
        <v>244</v>
      </c>
      <c r="G23" s="47"/>
      <c r="H23" s="39">
        <v>259</v>
      </c>
      <c r="I23" s="48"/>
      <c r="J23" s="39">
        <v>15</v>
      </c>
      <c r="K23" s="48"/>
      <c r="L23" s="41">
        <v>-50</v>
      </c>
    </row>
    <row r="24" spans="1:12" s="32" customFormat="1" ht="13.5" thickBot="1">
      <c r="A24" s="34"/>
      <c r="B24" s="26" t="s">
        <v>36</v>
      </c>
      <c r="C24" s="26" t="s">
        <v>35</v>
      </c>
      <c r="D24" s="33">
        <v>181</v>
      </c>
      <c r="E24" s="26" t="s">
        <v>39</v>
      </c>
      <c r="F24" s="33">
        <v>171</v>
      </c>
      <c r="G24" s="26" t="s">
        <v>42</v>
      </c>
      <c r="H24" s="33">
        <v>181</v>
      </c>
      <c r="I24" s="31" t="s">
        <v>45</v>
      </c>
      <c r="J24" s="33">
        <v>11</v>
      </c>
      <c r="K24" s="31" t="s">
        <v>49</v>
      </c>
      <c r="L24" s="36">
        <v>-35</v>
      </c>
    </row>
    <row r="25" spans="1:12" ht="12.75">
      <c r="A25" s="51" t="s">
        <v>53</v>
      </c>
      <c r="B25" s="13">
        <v>85</v>
      </c>
      <c r="C25" s="13">
        <v>102</v>
      </c>
      <c r="D25" s="20">
        <v>20</v>
      </c>
      <c r="E25" s="13">
        <v>89</v>
      </c>
      <c r="F25" s="24">
        <v>-12.7</v>
      </c>
      <c r="G25" s="13">
        <v>89</v>
      </c>
      <c r="H25" s="3">
        <v>0</v>
      </c>
      <c r="I25" s="17">
        <v>86</v>
      </c>
      <c r="J25" s="8">
        <v>-3.4</v>
      </c>
      <c r="K25" s="17">
        <v>83</v>
      </c>
      <c r="L25" s="8">
        <v>-3.5</v>
      </c>
    </row>
    <row r="26" spans="1:12" s="49" customFormat="1" ht="12.75">
      <c r="A26" s="46"/>
      <c r="B26" s="47"/>
      <c r="C26" s="47"/>
      <c r="D26" s="39">
        <v>17</v>
      </c>
      <c r="E26" s="47"/>
      <c r="F26" s="40">
        <v>-13</v>
      </c>
      <c r="G26" s="47"/>
      <c r="H26" s="39">
        <v>0</v>
      </c>
      <c r="I26" s="48"/>
      <c r="J26" s="41">
        <v>-3</v>
      </c>
      <c r="K26" s="48"/>
      <c r="L26" s="41">
        <v>-3</v>
      </c>
    </row>
    <row r="27" spans="1:12" s="32" customFormat="1" ht="13.5" thickBot="1">
      <c r="A27" s="34"/>
      <c r="B27" s="30"/>
      <c r="C27" s="30"/>
      <c r="D27" s="33">
        <v>12</v>
      </c>
      <c r="E27" s="30"/>
      <c r="F27" s="36">
        <v>-9</v>
      </c>
      <c r="G27" s="30"/>
      <c r="H27" s="33">
        <v>0</v>
      </c>
      <c r="I27" s="31"/>
      <c r="J27" s="36">
        <v>-2</v>
      </c>
      <c r="K27" s="31"/>
      <c r="L27" s="36">
        <v>-2</v>
      </c>
    </row>
    <row r="28" spans="1:12" ht="12.75">
      <c r="A28" s="51" t="s">
        <v>19</v>
      </c>
      <c r="B28" s="13">
        <v>1108</v>
      </c>
      <c r="C28" s="13">
        <v>1174</v>
      </c>
      <c r="D28" s="20">
        <v>6</v>
      </c>
      <c r="E28" s="13">
        <v>1227</v>
      </c>
      <c r="F28" s="20">
        <v>4.5</v>
      </c>
      <c r="G28" s="13">
        <v>1283</v>
      </c>
      <c r="H28" s="3">
        <v>4.6</v>
      </c>
      <c r="I28" s="17">
        <v>1298</v>
      </c>
      <c r="J28" s="3">
        <v>1.2</v>
      </c>
      <c r="K28" s="17">
        <v>1312</v>
      </c>
      <c r="L28" s="3">
        <v>1.1</v>
      </c>
    </row>
    <row r="29" spans="1:12" s="49" customFormat="1" ht="12.75">
      <c r="A29" s="46"/>
      <c r="B29" s="47"/>
      <c r="C29" s="47"/>
      <c r="D29" s="39">
        <v>66</v>
      </c>
      <c r="E29" s="47"/>
      <c r="F29" s="39">
        <v>53</v>
      </c>
      <c r="G29" s="47"/>
      <c r="H29" s="39">
        <v>56</v>
      </c>
      <c r="I29" s="48"/>
      <c r="J29" s="39">
        <v>15</v>
      </c>
      <c r="K29" s="48"/>
      <c r="L29" s="39">
        <v>14</v>
      </c>
    </row>
    <row r="30" spans="1:12" s="32" customFormat="1" ht="13.5" thickBot="1">
      <c r="A30" s="34"/>
      <c r="B30" s="26" t="s">
        <v>36</v>
      </c>
      <c r="C30" s="26" t="s">
        <v>35</v>
      </c>
      <c r="D30" s="33">
        <v>46</v>
      </c>
      <c r="E30" s="30" t="s">
        <v>40</v>
      </c>
      <c r="F30" s="33">
        <v>37</v>
      </c>
      <c r="G30" s="30" t="s">
        <v>43</v>
      </c>
      <c r="H30" s="33">
        <v>39</v>
      </c>
      <c r="I30" s="31" t="s">
        <v>45</v>
      </c>
      <c r="J30" s="33">
        <v>11</v>
      </c>
      <c r="K30" s="31" t="s">
        <v>50</v>
      </c>
      <c r="L30" s="33">
        <v>10</v>
      </c>
    </row>
    <row r="31" spans="1:12" ht="12.75">
      <c r="A31" s="51" t="s">
        <v>20</v>
      </c>
      <c r="B31" s="13">
        <v>47484</v>
      </c>
      <c r="C31" s="13">
        <v>53358</v>
      </c>
      <c r="D31" s="20">
        <v>12.4</v>
      </c>
      <c r="E31" s="13">
        <v>59140</v>
      </c>
      <c r="F31" s="20">
        <v>10.8</v>
      </c>
      <c r="G31" s="13">
        <v>60193</v>
      </c>
      <c r="H31" s="3">
        <v>1.8</v>
      </c>
      <c r="I31" s="17">
        <v>64206</v>
      </c>
      <c r="J31" s="3">
        <v>6.7</v>
      </c>
      <c r="K31" s="17">
        <v>67363</v>
      </c>
      <c r="L31" s="3">
        <v>4.9</v>
      </c>
    </row>
    <row r="32" spans="1:12" s="45" customFormat="1" ht="12.75">
      <c r="A32" s="42"/>
      <c r="B32" s="43"/>
      <c r="C32" s="43"/>
      <c r="D32" s="38">
        <v>5874</v>
      </c>
      <c r="E32" s="43"/>
      <c r="F32" s="38">
        <v>5782</v>
      </c>
      <c r="G32" s="43"/>
      <c r="H32" s="38">
        <v>1053</v>
      </c>
      <c r="I32" s="44"/>
      <c r="J32" s="38">
        <v>4013</v>
      </c>
      <c r="K32" s="44"/>
      <c r="L32" s="38">
        <v>3157</v>
      </c>
    </row>
    <row r="33" spans="1:12" s="28" customFormat="1" ht="13.5" thickBot="1">
      <c r="A33" s="29"/>
      <c r="B33" s="26" t="s">
        <v>37</v>
      </c>
      <c r="C33" s="26" t="s">
        <v>38</v>
      </c>
      <c r="D33" s="25">
        <v>4112</v>
      </c>
      <c r="E33" s="26" t="s">
        <v>41</v>
      </c>
      <c r="F33" s="25">
        <v>4047</v>
      </c>
      <c r="G33" s="30" t="s">
        <v>43</v>
      </c>
      <c r="H33" s="25">
        <v>737</v>
      </c>
      <c r="I33" s="27" t="s">
        <v>43</v>
      </c>
      <c r="J33" s="25">
        <v>2809</v>
      </c>
      <c r="K33" s="27" t="s">
        <v>51</v>
      </c>
      <c r="L33" s="25">
        <v>2210</v>
      </c>
    </row>
    <row r="34" spans="1:12" ht="12.75">
      <c r="A34" s="51" t="s">
        <v>21</v>
      </c>
      <c r="B34" s="13">
        <v>2723</v>
      </c>
      <c r="C34" s="13">
        <v>3157</v>
      </c>
      <c r="D34" s="20">
        <v>15.9</v>
      </c>
      <c r="E34" s="13">
        <v>3672</v>
      </c>
      <c r="F34" s="20">
        <v>16.3</v>
      </c>
      <c r="G34" s="13">
        <v>4061</v>
      </c>
      <c r="H34" s="3">
        <v>10.6</v>
      </c>
      <c r="I34" s="17">
        <v>4268</v>
      </c>
      <c r="J34" s="3">
        <v>5.1</v>
      </c>
      <c r="K34" s="17">
        <v>4639</v>
      </c>
      <c r="L34" s="3">
        <v>8.7</v>
      </c>
    </row>
    <row r="35" spans="1:12" s="49" customFormat="1" ht="12.75">
      <c r="A35" s="46"/>
      <c r="B35" s="47"/>
      <c r="C35" s="47"/>
      <c r="D35" s="39">
        <v>434</v>
      </c>
      <c r="E35" s="47"/>
      <c r="F35" s="39">
        <v>515</v>
      </c>
      <c r="G35" s="47"/>
      <c r="H35" s="39">
        <v>389</v>
      </c>
      <c r="I35" s="48"/>
      <c r="J35" s="39">
        <v>207</v>
      </c>
      <c r="K35" s="48"/>
      <c r="L35" s="39">
        <v>371</v>
      </c>
    </row>
    <row r="36" spans="1:12" s="32" customFormat="1" ht="13.5" thickBot="1">
      <c r="A36" s="34"/>
      <c r="B36" s="26" t="s">
        <v>37</v>
      </c>
      <c r="C36" s="26" t="s">
        <v>38</v>
      </c>
      <c r="D36" s="33">
        <v>304</v>
      </c>
      <c r="E36" s="26" t="s">
        <v>41</v>
      </c>
      <c r="F36" s="33">
        <v>361</v>
      </c>
      <c r="G36" s="30" t="s">
        <v>43</v>
      </c>
      <c r="H36" s="33">
        <v>272</v>
      </c>
      <c r="I36" s="27" t="s">
        <v>43</v>
      </c>
      <c r="J36" s="33">
        <v>145</v>
      </c>
      <c r="K36" s="27" t="s">
        <v>51</v>
      </c>
      <c r="L36" s="33">
        <v>260</v>
      </c>
    </row>
    <row r="37" spans="1:12" ht="12.75">
      <c r="A37" s="51" t="s">
        <v>22</v>
      </c>
      <c r="B37" s="13">
        <v>2137</v>
      </c>
      <c r="C37" s="13">
        <v>2671</v>
      </c>
      <c r="D37" s="20">
        <v>25</v>
      </c>
      <c r="E37" s="13">
        <v>3270</v>
      </c>
      <c r="F37" s="20">
        <v>22.4</v>
      </c>
      <c r="G37" s="13">
        <v>3648</v>
      </c>
      <c r="H37" s="3">
        <v>11.6</v>
      </c>
      <c r="I37" s="17">
        <v>3743</v>
      </c>
      <c r="J37" s="3">
        <v>2.6</v>
      </c>
      <c r="K37" s="17">
        <v>3968</v>
      </c>
      <c r="L37" s="3">
        <v>6</v>
      </c>
    </row>
    <row r="38" spans="1:12" s="49" customFormat="1" ht="12.75">
      <c r="A38" s="46"/>
      <c r="B38" s="47"/>
      <c r="C38" s="47"/>
      <c r="D38" s="39">
        <v>534</v>
      </c>
      <c r="E38" s="47"/>
      <c r="F38" s="39">
        <v>599</v>
      </c>
      <c r="G38" s="47"/>
      <c r="H38" s="39">
        <v>378</v>
      </c>
      <c r="I38" s="48"/>
      <c r="J38" s="39">
        <v>95</v>
      </c>
      <c r="K38" s="48"/>
      <c r="L38" s="39">
        <v>225</v>
      </c>
    </row>
    <row r="39" spans="1:12" s="32" customFormat="1" ht="13.5" thickBot="1">
      <c r="A39" s="34"/>
      <c r="B39" s="26" t="s">
        <v>37</v>
      </c>
      <c r="C39" s="26" t="s">
        <v>38</v>
      </c>
      <c r="D39" s="33">
        <v>374</v>
      </c>
      <c r="E39" s="26" t="s">
        <v>41</v>
      </c>
      <c r="F39" s="33">
        <v>419</v>
      </c>
      <c r="G39" s="30" t="s">
        <v>43</v>
      </c>
      <c r="H39" s="33">
        <v>265</v>
      </c>
      <c r="I39" s="27" t="s">
        <v>43</v>
      </c>
      <c r="J39" s="33">
        <v>67</v>
      </c>
      <c r="K39" s="27" t="s">
        <v>51</v>
      </c>
      <c r="L39" s="33">
        <v>158</v>
      </c>
    </row>
    <row r="40" spans="1:12" ht="12.75">
      <c r="A40" s="51" t="s">
        <v>23</v>
      </c>
      <c r="B40" s="13">
        <v>673</v>
      </c>
      <c r="C40" s="13">
        <v>726</v>
      </c>
      <c r="D40" s="20">
        <v>7.9</v>
      </c>
      <c r="E40" s="13">
        <v>813</v>
      </c>
      <c r="F40" s="20">
        <v>12</v>
      </c>
      <c r="G40" s="13">
        <v>687</v>
      </c>
      <c r="H40" s="8">
        <v>-15.5</v>
      </c>
      <c r="I40" s="17">
        <v>918</v>
      </c>
      <c r="J40" s="3">
        <v>33.6</v>
      </c>
      <c r="K40" s="17">
        <v>940</v>
      </c>
      <c r="L40" s="3">
        <v>2.4</v>
      </c>
    </row>
    <row r="41" spans="1:12" s="49" customFormat="1" ht="12.75">
      <c r="A41" s="46"/>
      <c r="B41" s="47"/>
      <c r="C41" s="47"/>
      <c r="D41" s="39">
        <v>53</v>
      </c>
      <c r="E41" s="47"/>
      <c r="F41" s="39">
        <v>87</v>
      </c>
      <c r="G41" s="47"/>
      <c r="H41" s="41">
        <v>-126</v>
      </c>
      <c r="I41" s="48"/>
      <c r="J41" s="39">
        <v>231</v>
      </c>
      <c r="K41" s="48"/>
      <c r="L41" s="39">
        <v>22</v>
      </c>
    </row>
    <row r="42" spans="1:12" s="32" customFormat="1" ht="13.5" thickBot="1">
      <c r="A42" s="34"/>
      <c r="B42" s="26" t="s">
        <v>36</v>
      </c>
      <c r="C42" s="26" t="s">
        <v>35</v>
      </c>
      <c r="D42" s="33">
        <v>37</v>
      </c>
      <c r="E42" s="30" t="s">
        <v>40</v>
      </c>
      <c r="F42" s="33">
        <v>61</v>
      </c>
      <c r="G42" s="30" t="s">
        <v>43</v>
      </c>
      <c r="H42" s="36">
        <v>-88</v>
      </c>
      <c r="I42" s="31" t="s">
        <v>45</v>
      </c>
      <c r="J42" s="33">
        <v>162</v>
      </c>
      <c r="K42" s="31" t="s">
        <v>50</v>
      </c>
      <c r="L42" s="33">
        <v>15</v>
      </c>
    </row>
  </sheetData>
  <printOptions horizontalCentered="1" verticalCentered="1"/>
  <pageMargins left="0.25" right="0.25" top="0.53" bottom="0.29" header="0.18" footer="0.25"/>
  <pageSetup horizontalDpi="600" verticalDpi="600" orientation="landscape" paperSize="9" scale="90" r:id="rId1"/>
  <headerFooter alignWithMargins="0">
    <oddHeader>&amp;C&amp;"Arial CE,tučné"&amp;18Nárůst úhrad v jednotlivých segmentech dle výsledků DŘ&amp;RPříloha č. 5</oddHeader>
    <oddFooter>&amp;L* = není řešena vyhláškou ani věstníkem, hrazena dle dohody pravděpodobně podle lázní
Částka připadající na VZP byla určena jako 70% z částky celkové a odpovídá skutečnosti, že VZP hradí zdr. péči za cca 70% pojištěnců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Tomášek</dc:creator>
  <cp:keywords/>
  <dc:description/>
  <cp:lastModifiedBy>Palickova Jana</cp:lastModifiedBy>
  <cp:lastPrinted>2006-04-26T12:27:44Z</cp:lastPrinted>
  <dcterms:created xsi:type="dcterms:W3CDTF">2006-01-17T11:32:42Z</dcterms:created>
  <dcterms:modified xsi:type="dcterms:W3CDTF">2006-01-23T15:24:00Z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