
<file path=[Content_Types].xml><?xml version="1.0" encoding="utf-8"?>
<Types xmlns="http://schemas.openxmlformats.org/package/2006/content-types"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charts/chart29.xml" ContentType="application/vnd.openxmlformats-officedocument.drawingml.char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worksheets/sheet1.xml" ContentType="application/vnd.openxmlformats-officedocument.spreadsheetml.workshee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Default Extension="bin" ContentType="application/vnd.openxmlformats-officedocument.spreadsheetml.printerSettings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5" yWindow="6210" windowWidth="24120" windowHeight="6255" tabRatio="851"/>
  </bookViews>
  <sheets>
    <sheet name="Tabulka 1,2,3" sheetId="10" r:id="rId1"/>
    <sheet name="Graf 1,2,3" sheetId="12" r:id="rId2"/>
    <sheet name="Tabulka 4a)b)" sheetId="13" r:id="rId3"/>
    <sheet name="Graf 4a)b)" sheetId="14" r:id="rId4"/>
    <sheet name="Tabulka 5" sheetId="6" r:id="rId5"/>
    <sheet name="Graf 5" sheetId="3" r:id="rId6"/>
    <sheet name="Graf 6" sheetId="17" r:id="rId7"/>
    <sheet name="Graf 7" sheetId="4" r:id="rId8"/>
    <sheet name="Graf 8" sheetId="8" r:id="rId9"/>
    <sheet name="Graf 9a až 9o" sheetId="7" r:id="rId10"/>
    <sheet name="Graf 10a)b)" sheetId="16" r:id="rId11"/>
    <sheet name="Graf 11" sheetId="15" r:id="rId12"/>
    <sheet name="NETISKNOUT_vst.data" sheetId="2" state="hidden" r:id="rId13"/>
  </sheets>
  <definedNames>
    <definedName name="_xlnm.Print_Titles" localSheetId="8">'Graf 8'!$1:$4</definedName>
    <definedName name="_xlnm.Print_Titles" localSheetId="9">'Graf 9a až 9o'!$1:$2</definedName>
    <definedName name="_xlnm.Print_Area" localSheetId="1">'Graf 1,2,3'!$A$1:$K$62</definedName>
    <definedName name="_xlnm.Print_Area" localSheetId="10">'Graf 10a)b)'!$A$1:$K$55</definedName>
    <definedName name="_xlnm.Print_Area" localSheetId="11">'Graf 11'!$A$1:$N$32</definedName>
    <definedName name="_xlnm.Print_Area" localSheetId="3">'Graf 4a)b)'!$A$1:$I$51</definedName>
    <definedName name="_xlnm.Print_Area" localSheetId="5">'Graf 5'!$A$1:$P$37</definedName>
    <definedName name="_xlnm.Print_Area" localSheetId="6">'Graf 6'!$A$1:$O$35</definedName>
    <definedName name="_xlnm.Print_Area" localSheetId="7">'Graf 7'!$A$1:$O$37</definedName>
    <definedName name="_xlnm.Print_Area" localSheetId="8">'Graf 8'!$A$1:$Q$163</definedName>
    <definedName name="_xlnm.Print_Area" localSheetId="9">'Graf 9a až 9o'!$A$1:$U$125</definedName>
    <definedName name="_xlnm.Print_Area" localSheetId="12">NETISKNOUT_vst.data!$A$56:$J$67</definedName>
    <definedName name="_xlnm.Print_Area" localSheetId="0">'Tabulka 1,2,3'!$A$1:$AG$27</definedName>
    <definedName name="_xlnm.Print_Area" localSheetId="2">'Tabulka 4a)b)'!$A$1:$O$26</definedName>
    <definedName name="_xlnm.Print_Area" localSheetId="4">'Tabulka 5'!$A$1:$AD$52</definedName>
  </definedNames>
  <calcPr calcId="125725"/>
</workbook>
</file>

<file path=xl/calcChain.xml><?xml version="1.0" encoding="utf-8"?>
<calcChain xmlns="http://schemas.openxmlformats.org/spreadsheetml/2006/main">
  <c r="AB74" i="2"/>
  <c r="AC74"/>
  <c r="AB75"/>
  <c r="AC75"/>
  <c r="AB78"/>
  <c r="AC78"/>
  <c r="AB79"/>
  <c r="AC79"/>
  <c r="AB82"/>
  <c r="AC82"/>
  <c r="AB83"/>
  <c r="AC83"/>
  <c r="AB86"/>
  <c r="AC86"/>
  <c r="AB87"/>
  <c r="AC87"/>
  <c r="AB90"/>
  <c r="AC90"/>
  <c r="AB91"/>
  <c r="AC91"/>
  <c r="AB94"/>
  <c r="AC94"/>
  <c r="AB95"/>
  <c r="AC95"/>
  <c r="AB98"/>
  <c r="AC98"/>
  <c r="AB99"/>
  <c r="AC99"/>
  <c r="AB102"/>
  <c r="AC102"/>
  <c r="AB103"/>
  <c r="AC103"/>
  <c r="AB106"/>
  <c r="AC106"/>
  <c r="AB107"/>
  <c r="AC107"/>
  <c r="AB110"/>
  <c r="AC110"/>
  <c r="AB111"/>
  <c r="AC111"/>
  <c r="AB114"/>
  <c r="AC114"/>
  <c r="AB115"/>
  <c r="AC115"/>
  <c r="AB118"/>
  <c r="AC118"/>
  <c r="AB119"/>
  <c r="AC119"/>
  <c r="AB122"/>
  <c r="AC122"/>
  <c r="AB123"/>
  <c r="AC123"/>
  <c r="AB126"/>
  <c r="AC126"/>
  <c r="AB127"/>
  <c r="AC127"/>
  <c r="AB138"/>
  <c r="AC138"/>
  <c r="AB139"/>
  <c r="AC139"/>
  <c r="AB140"/>
  <c r="AC140"/>
  <c r="AB134"/>
  <c r="AC134"/>
  <c r="AB135"/>
  <c r="AC135"/>
  <c r="AB133"/>
  <c r="AC133"/>
  <c r="O147"/>
  <c r="O146"/>
  <c r="O51"/>
  <c r="O44"/>
  <c r="O45"/>
  <c r="O46"/>
  <c r="O47"/>
  <c r="O48"/>
  <c r="O49"/>
  <c r="O50"/>
  <c r="O52"/>
  <c r="O53"/>
  <c r="AB3"/>
  <c r="AC3"/>
  <c r="AB4"/>
  <c r="M24" s="1"/>
  <c r="AC4"/>
  <c r="AB5"/>
  <c r="AC5"/>
  <c r="AB6"/>
  <c r="M26" s="1"/>
  <c r="AC6"/>
  <c r="AB7"/>
  <c r="M27" s="1"/>
  <c r="AC7"/>
  <c r="M23" l="1"/>
  <c r="M28" s="1"/>
  <c r="AC136"/>
  <c r="M25"/>
  <c r="O54"/>
  <c r="O59" s="1"/>
  <c r="O57" l="1"/>
  <c r="O58"/>
  <c r="O66"/>
  <c r="O62"/>
  <c r="O64"/>
  <c r="O63"/>
  <c r="O60"/>
  <c r="O67"/>
  <c r="O61"/>
  <c r="O65"/>
  <c r="O20" i="13" l="1"/>
  <c r="AC17" i="10"/>
  <c r="AC16"/>
  <c r="AC15"/>
  <c r="AC14"/>
  <c r="AB17" l="1"/>
  <c r="AB16"/>
  <c r="AB15"/>
  <c r="AB14"/>
  <c r="O6" i="13"/>
  <c r="O22"/>
  <c r="O23"/>
  <c r="O9" l="1"/>
  <c r="O8"/>
  <c r="N146" i="2"/>
  <c r="O148" s="1"/>
  <c r="N147"/>
  <c r="O149" s="1"/>
  <c r="Z74"/>
  <c r="AA74"/>
  <c r="Z75"/>
  <c r="AA75"/>
  <c r="Z78"/>
  <c r="AA78"/>
  <c r="Z79"/>
  <c r="AA79"/>
  <c r="Z82"/>
  <c r="AA82"/>
  <c r="Z83"/>
  <c r="AA83"/>
  <c r="Z86"/>
  <c r="AA86"/>
  <c r="Z87"/>
  <c r="AA87"/>
  <c r="Z90"/>
  <c r="AA90"/>
  <c r="Z91"/>
  <c r="AA91"/>
  <c r="Z94"/>
  <c r="AA94"/>
  <c r="Z95"/>
  <c r="AA95"/>
  <c r="Z98"/>
  <c r="AA98"/>
  <c r="Z99"/>
  <c r="AA99"/>
  <c r="Z102"/>
  <c r="AA102"/>
  <c r="Z103"/>
  <c r="AA103"/>
  <c r="Z106"/>
  <c r="AA106"/>
  <c r="Z107"/>
  <c r="AA107"/>
  <c r="Z110"/>
  <c r="AA110"/>
  <c r="Z111"/>
  <c r="AA111"/>
  <c r="Z114"/>
  <c r="AA114"/>
  <c r="Z115"/>
  <c r="AA115"/>
  <c r="Z118"/>
  <c r="AA118"/>
  <c r="Z119"/>
  <c r="AA119"/>
  <c r="Z122"/>
  <c r="AA122"/>
  <c r="Z123"/>
  <c r="AA123"/>
  <c r="Z126"/>
  <c r="AA126"/>
  <c r="Z127"/>
  <c r="AA127"/>
  <c r="Z133"/>
  <c r="AA133"/>
  <c r="Z134"/>
  <c r="AA134"/>
  <c r="Z135"/>
  <c r="AA135"/>
  <c r="Z138"/>
  <c r="AA138"/>
  <c r="Z139"/>
  <c r="AA139"/>
  <c r="Z140"/>
  <c r="AA140"/>
  <c r="N44"/>
  <c r="N45"/>
  <c r="N46"/>
  <c r="N47"/>
  <c r="N48"/>
  <c r="N49"/>
  <c r="N50"/>
  <c r="N51"/>
  <c r="N52"/>
  <c r="N53"/>
  <c r="X3"/>
  <c r="AA136" l="1"/>
  <c r="N54"/>
  <c r="N67" s="1"/>
  <c r="Z3"/>
  <c r="AA3"/>
  <c r="Z4"/>
  <c r="AB14" s="1"/>
  <c r="AA4"/>
  <c r="AC14" s="1"/>
  <c r="Z5"/>
  <c r="AB15" s="1"/>
  <c r="AA5"/>
  <c r="AC15" s="1"/>
  <c r="Z6"/>
  <c r="AB16" s="1"/>
  <c r="AA6"/>
  <c r="AC16" s="1"/>
  <c r="Z7"/>
  <c r="AB17" s="1"/>
  <c r="AA7"/>
  <c r="AC17" s="1"/>
  <c r="N19" i="13"/>
  <c r="N18"/>
  <c r="M19"/>
  <c r="L19"/>
  <c r="M18"/>
  <c r="L18"/>
  <c r="N5"/>
  <c r="N4"/>
  <c r="AA15" i="10"/>
  <c r="Z14"/>
  <c r="AA17"/>
  <c r="AA16"/>
  <c r="AA14"/>
  <c r="Z17"/>
  <c r="Z16"/>
  <c r="Z15"/>
  <c r="C79" i="2"/>
  <c r="D79"/>
  <c r="E79"/>
  <c r="F79"/>
  <c r="G79"/>
  <c r="H79"/>
  <c r="I79"/>
  <c r="J79"/>
  <c r="K79"/>
  <c r="L79"/>
  <c r="M79"/>
  <c r="N79"/>
  <c r="O79"/>
  <c r="P79"/>
  <c r="Q79"/>
  <c r="R79"/>
  <c r="S79"/>
  <c r="T79"/>
  <c r="U79"/>
  <c r="V79"/>
  <c r="W79"/>
  <c r="X79"/>
  <c r="Y79"/>
  <c r="B79"/>
  <c r="C83"/>
  <c r="D83"/>
  <c r="E83"/>
  <c r="F83"/>
  <c r="G83"/>
  <c r="H83"/>
  <c r="I83"/>
  <c r="J83"/>
  <c r="K83"/>
  <c r="L83"/>
  <c r="M83"/>
  <c r="N83"/>
  <c r="O83"/>
  <c r="P83"/>
  <c r="Q83"/>
  <c r="R83"/>
  <c r="S83"/>
  <c r="T83"/>
  <c r="U83"/>
  <c r="V83"/>
  <c r="W83"/>
  <c r="X83"/>
  <c r="Y83"/>
  <c r="B83"/>
  <c r="C82"/>
  <c r="D82"/>
  <c r="E82"/>
  <c r="F82"/>
  <c r="G82"/>
  <c r="H82"/>
  <c r="I82"/>
  <c r="J82"/>
  <c r="K82"/>
  <c r="L82"/>
  <c r="M82"/>
  <c r="N82"/>
  <c r="O82"/>
  <c r="P82"/>
  <c r="Q82"/>
  <c r="R82"/>
  <c r="S82"/>
  <c r="T82"/>
  <c r="U82"/>
  <c r="V82"/>
  <c r="W82"/>
  <c r="X82"/>
  <c r="Y82"/>
  <c r="B82"/>
  <c r="T3"/>
  <c r="M146"/>
  <c r="N148" s="1"/>
  <c r="M147"/>
  <c r="N149" s="1"/>
  <c r="Y138"/>
  <c r="Y139"/>
  <c r="Y140"/>
  <c r="Y133"/>
  <c r="Y134"/>
  <c r="Y135"/>
  <c r="Y78"/>
  <c r="Y86"/>
  <c r="Y87"/>
  <c r="Y90"/>
  <c r="Y91"/>
  <c r="Y94"/>
  <c r="Y95"/>
  <c r="Y98"/>
  <c r="Y99"/>
  <c r="Y102"/>
  <c r="Y103"/>
  <c r="Y106"/>
  <c r="Y107"/>
  <c r="Y110"/>
  <c r="Y111"/>
  <c r="Y114"/>
  <c r="Y115"/>
  <c r="Y118"/>
  <c r="Y119"/>
  <c r="Y122"/>
  <c r="Y123"/>
  <c r="Y126"/>
  <c r="Y127"/>
  <c r="Y74"/>
  <c r="Y75"/>
  <c r="L44"/>
  <c r="M44"/>
  <c r="M45"/>
  <c r="M46"/>
  <c r="M47"/>
  <c r="M48"/>
  <c r="M49"/>
  <c r="M50"/>
  <c r="M51"/>
  <c r="M52"/>
  <c r="M53"/>
  <c r="Y3"/>
  <c r="K23" s="1"/>
  <c r="Y4"/>
  <c r="Y5"/>
  <c r="Y6"/>
  <c r="Y7"/>
  <c r="M4" i="13"/>
  <c r="Y17" i="10"/>
  <c r="Y16"/>
  <c r="Y15"/>
  <c r="Y14"/>
  <c r="L147" i="2"/>
  <c r="L146"/>
  <c r="V138"/>
  <c r="W138"/>
  <c r="X138"/>
  <c r="V139"/>
  <c r="W139"/>
  <c r="X139"/>
  <c r="V140"/>
  <c r="W140"/>
  <c r="X140"/>
  <c r="V135"/>
  <c r="W135"/>
  <c r="X135"/>
  <c r="V134"/>
  <c r="W134"/>
  <c r="X134"/>
  <c r="V133"/>
  <c r="W133"/>
  <c r="X133"/>
  <c r="V102"/>
  <c r="W102"/>
  <c r="X102"/>
  <c r="V103"/>
  <c r="W103"/>
  <c r="X103"/>
  <c r="V106"/>
  <c r="W106"/>
  <c r="X106"/>
  <c r="V107"/>
  <c r="W107"/>
  <c r="X107"/>
  <c r="V110"/>
  <c r="W110"/>
  <c r="X110"/>
  <c r="V111"/>
  <c r="W111"/>
  <c r="X111"/>
  <c r="V114"/>
  <c r="W114"/>
  <c r="X114"/>
  <c r="V115"/>
  <c r="W115"/>
  <c r="X115"/>
  <c r="V118"/>
  <c r="W118"/>
  <c r="X118"/>
  <c r="V119"/>
  <c r="W119"/>
  <c r="X119"/>
  <c r="V122"/>
  <c r="W122"/>
  <c r="X122"/>
  <c r="V123"/>
  <c r="W123"/>
  <c r="X123"/>
  <c r="V126"/>
  <c r="W126"/>
  <c r="X126"/>
  <c r="V127"/>
  <c r="W127"/>
  <c r="X127"/>
  <c r="V86"/>
  <c r="W86"/>
  <c r="X86"/>
  <c r="V87"/>
  <c r="W87"/>
  <c r="X87"/>
  <c r="V90"/>
  <c r="W90"/>
  <c r="X90"/>
  <c r="V91"/>
  <c r="W91"/>
  <c r="X91"/>
  <c r="V94"/>
  <c r="W94"/>
  <c r="X94"/>
  <c r="V95"/>
  <c r="W95"/>
  <c r="X95"/>
  <c r="V98"/>
  <c r="W98"/>
  <c r="X98"/>
  <c r="V99"/>
  <c r="W99"/>
  <c r="X99"/>
  <c r="V78"/>
  <c r="W78"/>
  <c r="X78"/>
  <c r="V75"/>
  <c r="W75"/>
  <c r="X75"/>
  <c r="U74"/>
  <c r="V74"/>
  <c r="W74"/>
  <c r="X74"/>
  <c r="M5" i="13"/>
  <c r="L5"/>
  <c r="L4"/>
  <c r="L53" i="2"/>
  <c r="L52"/>
  <c r="L51"/>
  <c r="L50"/>
  <c r="L49"/>
  <c r="L48"/>
  <c r="L47"/>
  <c r="L46"/>
  <c r="L45"/>
  <c r="X7"/>
  <c r="X6"/>
  <c r="Z16" s="1"/>
  <c r="X5"/>
  <c r="K25" s="1"/>
  <c r="X4"/>
  <c r="Z14" s="1"/>
  <c r="V4"/>
  <c r="W4"/>
  <c r="V5"/>
  <c r="W5"/>
  <c r="V6"/>
  <c r="W6"/>
  <c r="V7"/>
  <c r="W7"/>
  <c r="V3"/>
  <c r="W3"/>
  <c r="M20" i="13"/>
  <c r="M23" s="1"/>
  <c r="X17" i="10"/>
  <c r="W17"/>
  <c r="V17"/>
  <c r="U17"/>
  <c r="T17"/>
  <c r="S17"/>
  <c r="R17"/>
  <c r="X16"/>
  <c r="W16"/>
  <c r="V16"/>
  <c r="U16"/>
  <c r="T16"/>
  <c r="S16"/>
  <c r="R16"/>
  <c r="X15"/>
  <c r="W15"/>
  <c r="V15"/>
  <c r="U15"/>
  <c r="T15"/>
  <c r="S15"/>
  <c r="R15"/>
  <c r="X14"/>
  <c r="W14"/>
  <c r="V14"/>
  <c r="U14"/>
  <c r="T14"/>
  <c r="S14"/>
  <c r="R14"/>
  <c r="K147" i="2"/>
  <c r="J147"/>
  <c r="I147"/>
  <c r="K146"/>
  <c r="J146"/>
  <c r="R138"/>
  <c r="S138"/>
  <c r="T138"/>
  <c r="U138"/>
  <c r="R139"/>
  <c r="S139"/>
  <c r="T139"/>
  <c r="U139"/>
  <c r="R140"/>
  <c r="S140"/>
  <c r="T140"/>
  <c r="U140"/>
  <c r="R133"/>
  <c r="S133"/>
  <c r="T133"/>
  <c r="U133"/>
  <c r="R134"/>
  <c r="S134"/>
  <c r="T134"/>
  <c r="U134"/>
  <c r="R135"/>
  <c r="S135"/>
  <c r="S136" s="1"/>
  <c r="T135"/>
  <c r="U135"/>
  <c r="R74"/>
  <c r="S74"/>
  <c r="T74"/>
  <c r="R75"/>
  <c r="S75"/>
  <c r="T75"/>
  <c r="U75"/>
  <c r="R78"/>
  <c r="S78"/>
  <c r="T78"/>
  <c r="U78"/>
  <c r="R86"/>
  <c r="S86"/>
  <c r="T86"/>
  <c r="U86"/>
  <c r="R87"/>
  <c r="S87"/>
  <c r="T87"/>
  <c r="U87"/>
  <c r="R90"/>
  <c r="S90"/>
  <c r="T90"/>
  <c r="U90"/>
  <c r="R91"/>
  <c r="S91"/>
  <c r="T91"/>
  <c r="U91"/>
  <c r="R94"/>
  <c r="S94"/>
  <c r="T94"/>
  <c r="U94"/>
  <c r="R95"/>
  <c r="S95"/>
  <c r="T95"/>
  <c r="U95"/>
  <c r="R98"/>
  <c r="S98"/>
  <c r="T98"/>
  <c r="U98"/>
  <c r="R99"/>
  <c r="S99"/>
  <c r="T99"/>
  <c r="U99"/>
  <c r="R102"/>
  <c r="S102"/>
  <c r="T102"/>
  <c r="U102"/>
  <c r="R103"/>
  <c r="S103"/>
  <c r="T103"/>
  <c r="U103"/>
  <c r="R106"/>
  <c r="S106"/>
  <c r="T106"/>
  <c r="U106"/>
  <c r="R107"/>
  <c r="S107"/>
  <c r="T107"/>
  <c r="U107"/>
  <c r="R110"/>
  <c r="S110"/>
  <c r="T110"/>
  <c r="U110"/>
  <c r="R111"/>
  <c r="S111"/>
  <c r="T111"/>
  <c r="U111"/>
  <c r="R114"/>
  <c r="S114"/>
  <c r="T114"/>
  <c r="U114"/>
  <c r="R115"/>
  <c r="S115"/>
  <c r="T115"/>
  <c r="U115"/>
  <c r="R118"/>
  <c r="S118"/>
  <c r="T118"/>
  <c r="U118"/>
  <c r="R119"/>
  <c r="S119"/>
  <c r="T119"/>
  <c r="U119"/>
  <c r="R122"/>
  <c r="S122"/>
  <c r="T122"/>
  <c r="U122"/>
  <c r="R123"/>
  <c r="S123"/>
  <c r="T123"/>
  <c r="U123"/>
  <c r="R126"/>
  <c r="S126"/>
  <c r="T126"/>
  <c r="U126"/>
  <c r="R127"/>
  <c r="S127"/>
  <c r="T127"/>
  <c r="U127"/>
  <c r="K49"/>
  <c r="K53"/>
  <c r="J53"/>
  <c r="K52"/>
  <c r="J52"/>
  <c r="J51"/>
  <c r="K51"/>
  <c r="K50"/>
  <c r="J50"/>
  <c r="J49"/>
  <c r="K48"/>
  <c r="J48"/>
  <c r="J47"/>
  <c r="K47"/>
  <c r="K46"/>
  <c r="J46"/>
  <c r="J45"/>
  <c r="K45"/>
  <c r="K44"/>
  <c r="J44"/>
  <c r="H44"/>
  <c r="H32"/>
  <c r="I32"/>
  <c r="R12"/>
  <c r="S12"/>
  <c r="T12"/>
  <c r="U12"/>
  <c r="U3"/>
  <c r="I23" s="1"/>
  <c r="U4"/>
  <c r="U5"/>
  <c r="U6"/>
  <c r="U7"/>
  <c r="R3"/>
  <c r="S3"/>
  <c r="R4"/>
  <c r="S4"/>
  <c r="T4"/>
  <c r="R5"/>
  <c r="S5"/>
  <c r="T5"/>
  <c r="R6"/>
  <c r="S6"/>
  <c r="T6"/>
  <c r="R7"/>
  <c r="S7"/>
  <c r="T7"/>
  <c r="K19" i="13"/>
  <c r="K18"/>
  <c r="J19"/>
  <c r="J18"/>
  <c r="E4"/>
  <c r="G4"/>
  <c r="G18"/>
  <c r="K5"/>
  <c r="J5"/>
  <c r="K4"/>
  <c r="J4"/>
  <c r="Q17" i="10"/>
  <c r="P17"/>
  <c r="O17"/>
  <c r="N17"/>
  <c r="Q16"/>
  <c r="P16"/>
  <c r="O16"/>
  <c r="N16"/>
  <c r="Q15"/>
  <c r="P15"/>
  <c r="O15"/>
  <c r="N15"/>
  <c r="Q14"/>
  <c r="P14"/>
  <c r="O14"/>
  <c r="N14"/>
  <c r="I5" i="13"/>
  <c r="I4"/>
  <c r="I18"/>
  <c r="I19"/>
  <c r="I20" s="1"/>
  <c r="I22" s="1"/>
  <c r="H18"/>
  <c r="H19"/>
  <c r="G19"/>
  <c r="F19"/>
  <c r="F18"/>
  <c r="E19"/>
  <c r="E18"/>
  <c r="D19"/>
  <c r="D18"/>
  <c r="C19"/>
  <c r="C18"/>
  <c r="B19"/>
  <c r="B18"/>
  <c r="C4"/>
  <c r="C5"/>
  <c r="D4"/>
  <c r="D5"/>
  <c r="E5"/>
  <c r="F4"/>
  <c r="F5"/>
  <c r="G5"/>
  <c r="H4"/>
  <c r="H5"/>
  <c r="B5"/>
  <c r="B4"/>
  <c r="E146" i="2"/>
  <c r="D146"/>
  <c r="F146"/>
  <c r="G146"/>
  <c r="H146"/>
  <c r="I146"/>
  <c r="J148" s="1"/>
  <c r="E147"/>
  <c r="D147"/>
  <c r="F147"/>
  <c r="G147"/>
  <c r="H147"/>
  <c r="H149" s="1"/>
  <c r="O134"/>
  <c r="M134"/>
  <c r="O135"/>
  <c r="M135"/>
  <c r="Q134"/>
  <c r="Q135"/>
  <c r="H45"/>
  <c r="H46"/>
  <c r="H47"/>
  <c r="H48"/>
  <c r="H49"/>
  <c r="H50"/>
  <c r="H51"/>
  <c r="H52"/>
  <c r="H53"/>
  <c r="G44"/>
  <c r="G45"/>
  <c r="G46"/>
  <c r="G47"/>
  <c r="G48"/>
  <c r="G49"/>
  <c r="G50"/>
  <c r="G51"/>
  <c r="G52"/>
  <c r="G53"/>
  <c r="N45" i="6"/>
  <c r="N46"/>
  <c r="I44" i="2"/>
  <c r="I45"/>
  <c r="I46"/>
  <c r="I47"/>
  <c r="I48"/>
  <c r="I49"/>
  <c r="I50"/>
  <c r="I51"/>
  <c r="I52"/>
  <c r="I53"/>
  <c r="C44"/>
  <c r="C45"/>
  <c r="C46"/>
  <c r="C47"/>
  <c r="C48"/>
  <c r="C49"/>
  <c r="C50"/>
  <c r="C51"/>
  <c r="C52"/>
  <c r="C53"/>
  <c r="D44"/>
  <c r="D45"/>
  <c r="D46"/>
  <c r="D47"/>
  <c r="D48"/>
  <c r="D49"/>
  <c r="D50"/>
  <c r="D51"/>
  <c r="D52"/>
  <c r="D53"/>
  <c r="E44"/>
  <c r="E45"/>
  <c r="E46"/>
  <c r="E47"/>
  <c r="E48"/>
  <c r="E49"/>
  <c r="E50"/>
  <c r="E51"/>
  <c r="E52"/>
  <c r="E53"/>
  <c r="F44"/>
  <c r="F45"/>
  <c r="F46"/>
  <c r="F47"/>
  <c r="F48"/>
  <c r="F49"/>
  <c r="F50"/>
  <c r="F51"/>
  <c r="F52"/>
  <c r="F53"/>
  <c r="B45"/>
  <c r="B44"/>
  <c r="B46"/>
  <c r="B47"/>
  <c r="B48"/>
  <c r="B49"/>
  <c r="B50"/>
  <c r="B51"/>
  <c r="B52"/>
  <c r="B53"/>
  <c r="P3"/>
  <c r="Q3"/>
  <c r="P4"/>
  <c r="R14" s="1"/>
  <c r="Q4"/>
  <c r="P5"/>
  <c r="Q5"/>
  <c r="P6"/>
  <c r="Q6"/>
  <c r="P7"/>
  <c r="Q7"/>
  <c r="S17" s="1"/>
  <c r="M3"/>
  <c r="N3"/>
  <c r="M4"/>
  <c r="N4"/>
  <c r="M5"/>
  <c r="N5"/>
  <c r="M6"/>
  <c r="N6"/>
  <c r="N16" s="1"/>
  <c r="M7"/>
  <c r="N7"/>
  <c r="L3"/>
  <c r="L4"/>
  <c r="L5"/>
  <c r="N15" s="1"/>
  <c r="L6"/>
  <c r="L7"/>
  <c r="J3"/>
  <c r="J13" s="1"/>
  <c r="K3"/>
  <c r="J4"/>
  <c r="K4"/>
  <c r="J5"/>
  <c r="K5"/>
  <c r="M15" s="1"/>
  <c r="J6"/>
  <c r="K6"/>
  <c r="J7"/>
  <c r="L17" s="1"/>
  <c r="K7"/>
  <c r="M17" s="1"/>
  <c r="H3"/>
  <c r="I3"/>
  <c r="H4"/>
  <c r="H14" s="1"/>
  <c r="I4"/>
  <c r="H5"/>
  <c r="I5"/>
  <c r="H6"/>
  <c r="I6"/>
  <c r="H7"/>
  <c r="I7"/>
  <c r="F3"/>
  <c r="G3"/>
  <c r="F4"/>
  <c r="G4"/>
  <c r="F5"/>
  <c r="B25" s="1"/>
  <c r="G5"/>
  <c r="F6"/>
  <c r="G6"/>
  <c r="F7"/>
  <c r="G7"/>
  <c r="C74"/>
  <c r="D74"/>
  <c r="E74"/>
  <c r="F74"/>
  <c r="G74"/>
  <c r="H74"/>
  <c r="I74"/>
  <c r="J74"/>
  <c r="K74"/>
  <c r="L74"/>
  <c r="M74"/>
  <c r="N74"/>
  <c r="O74"/>
  <c r="P74"/>
  <c r="Q74"/>
  <c r="C75"/>
  <c r="D75"/>
  <c r="E75"/>
  <c r="F75"/>
  <c r="G75"/>
  <c r="H75"/>
  <c r="I75"/>
  <c r="J75"/>
  <c r="K75"/>
  <c r="L75"/>
  <c r="M75"/>
  <c r="N75"/>
  <c r="O75"/>
  <c r="P75"/>
  <c r="Q75"/>
  <c r="C78"/>
  <c r="D78"/>
  <c r="E78"/>
  <c r="F78"/>
  <c r="G78"/>
  <c r="H78"/>
  <c r="I78"/>
  <c r="J78"/>
  <c r="K78"/>
  <c r="L78"/>
  <c r="M78"/>
  <c r="N78"/>
  <c r="O78"/>
  <c r="P78"/>
  <c r="Q78"/>
  <c r="C86"/>
  <c r="D86"/>
  <c r="E86"/>
  <c r="F86"/>
  <c r="G86"/>
  <c r="H86"/>
  <c r="I86"/>
  <c r="J86"/>
  <c r="K86"/>
  <c r="L86"/>
  <c r="M86"/>
  <c r="N86"/>
  <c r="O86"/>
  <c r="P86"/>
  <c r="Q86"/>
  <c r="C87"/>
  <c r="D87"/>
  <c r="E87"/>
  <c r="F87"/>
  <c r="G87"/>
  <c r="H87"/>
  <c r="I87"/>
  <c r="J87"/>
  <c r="K87"/>
  <c r="L87"/>
  <c r="M87"/>
  <c r="N87"/>
  <c r="O87"/>
  <c r="P87"/>
  <c r="Q87"/>
  <c r="C90"/>
  <c r="D90"/>
  <c r="E90"/>
  <c r="F90"/>
  <c r="G90"/>
  <c r="H90"/>
  <c r="I90"/>
  <c r="J90"/>
  <c r="K90"/>
  <c r="L90"/>
  <c r="M90"/>
  <c r="N90"/>
  <c r="O90"/>
  <c r="P90"/>
  <c r="Q90"/>
  <c r="C91"/>
  <c r="D91"/>
  <c r="E91"/>
  <c r="F91"/>
  <c r="G91"/>
  <c r="H91"/>
  <c r="I91"/>
  <c r="J91"/>
  <c r="K91"/>
  <c r="L91"/>
  <c r="M91"/>
  <c r="N91"/>
  <c r="O91"/>
  <c r="P91"/>
  <c r="Q91"/>
  <c r="C94"/>
  <c r="D94"/>
  <c r="E94"/>
  <c r="F94"/>
  <c r="G94"/>
  <c r="H94"/>
  <c r="I94"/>
  <c r="J94"/>
  <c r="K94"/>
  <c r="L94"/>
  <c r="M94"/>
  <c r="N94"/>
  <c r="O94"/>
  <c r="P94"/>
  <c r="Q94"/>
  <c r="C95"/>
  <c r="D95"/>
  <c r="E95"/>
  <c r="F95"/>
  <c r="G95"/>
  <c r="H95"/>
  <c r="I95"/>
  <c r="J95"/>
  <c r="K95"/>
  <c r="L95"/>
  <c r="M95"/>
  <c r="N95"/>
  <c r="O95"/>
  <c r="P95"/>
  <c r="Q95"/>
  <c r="C98"/>
  <c r="D98"/>
  <c r="E98"/>
  <c r="F98"/>
  <c r="G98"/>
  <c r="H98"/>
  <c r="I98"/>
  <c r="J98"/>
  <c r="K98"/>
  <c r="L98"/>
  <c r="M98"/>
  <c r="N98"/>
  <c r="O98"/>
  <c r="P98"/>
  <c r="Q98"/>
  <c r="C99"/>
  <c r="D99"/>
  <c r="E99"/>
  <c r="F99"/>
  <c r="G99"/>
  <c r="H99"/>
  <c r="I99"/>
  <c r="J99"/>
  <c r="K99"/>
  <c r="L99"/>
  <c r="M99"/>
  <c r="N99"/>
  <c r="O99"/>
  <c r="P99"/>
  <c r="Q99"/>
  <c r="C102"/>
  <c r="D102"/>
  <c r="E102"/>
  <c r="F102"/>
  <c r="G102"/>
  <c r="H102"/>
  <c r="I102"/>
  <c r="J102"/>
  <c r="K102"/>
  <c r="L102"/>
  <c r="M102"/>
  <c r="N102"/>
  <c r="O102"/>
  <c r="P102"/>
  <c r="Q102"/>
  <c r="C103"/>
  <c r="D103"/>
  <c r="E103"/>
  <c r="F103"/>
  <c r="G103"/>
  <c r="H103"/>
  <c r="I103"/>
  <c r="J103"/>
  <c r="K103"/>
  <c r="L103"/>
  <c r="M103"/>
  <c r="N103"/>
  <c r="O103"/>
  <c r="P103"/>
  <c r="Q103"/>
  <c r="C106"/>
  <c r="D106"/>
  <c r="E106"/>
  <c r="F106"/>
  <c r="G106"/>
  <c r="H106"/>
  <c r="I106"/>
  <c r="J106"/>
  <c r="K106"/>
  <c r="L106"/>
  <c r="M106"/>
  <c r="N106"/>
  <c r="O106"/>
  <c r="P106"/>
  <c r="Q106"/>
  <c r="C107"/>
  <c r="D107"/>
  <c r="E107"/>
  <c r="F107"/>
  <c r="G107"/>
  <c r="H107"/>
  <c r="I107"/>
  <c r="J107"/>
  <c r="K107"/>
  <c r="L107"/>
  <c r="M107"/>
  <c r="N107"/>
  <c r="O107"/>
  <c r="P107"/>
  <c r="Q107"/>
  <c r="C110"/>
  <c r="D110"/>
  <c r="E110"/>
  <c r="F110"/>
  <c r="G110"/>
  <c r="H110"/>
  <c r="I110"/>
  <c r="J110"/>
  <c r="K110"/>
  <c r="L110"/>
  <c r="M110"/>
  <c r="N110"/>
  <c r="O110"/>
  <c r="P110"/>
  <c r="Q110"/>
  <c r="C111"/>
  <c r="D111"/>
  <c r="E111"/>
  <c r="F111"/>
  <c r="G111"/>
  <c r="H111"/>
  <c r="I111"/>
  <c r="J111"/>
  <c r="K111"/>
  <c r="L111"/>
  <c r="M111"/>
  <c r="N111"/>
  <c r="O111"/>
  <c r="P111"/>
  <c r="Q111"/>
  <c r="C114"/>
  <c r="D114"/>
  <c r="E114"/>
  <c r="F114"/>
  <c r="G114"/>
  <c r="H114"/>
  <c r="I114"/>
  <c r="J114"/>
  <c r="K114"/>
  <c r="L114"/>
  <c r="M114"/>
  <c r="N114"/>
  <c r="O114"/>
  <c r="P114"/>
  <c r="Q114"/>
  <c r="C115"/>
  <c r="D115"/>
  <c r="E115"/>
  <c r="F115"/>
  <c r="G115"/>
  <c r="H115"/>
  <c r="I115"/>
  <c r="J115"/>
  <c r="K115"/>
  <c r="L115"/>
  <c r="M115"/>
  <c r="N115"/>
  <c r="O115"/>
  <c r="P115"/>
  <c r="Q115"/>
  <c r="C118"/>
  <c r="D118"/>
  <c r="E118"/>
  <c r="F118"/>
  <c r="G118"/>
  <c r="H118"/>
  <c r="I118"/>
  <c r="J118"/>
  <c r="K118"/>
  <c r="L118"/>
  <c r="M118"/>
  <c r="N118"/>
  <c r="O118"/>
  <c r="P118"/>
  <c r="Q118"/>
  <c r="C119"/>
  <c r="D119"/>
  <c r="E119"/>
  <c r="F119"/>
  <c r="G119"/>
  <c r="H119"/>
  <c r="I119"/>
  <c r="J119"/>
  <c r="K119"/>
  <c r="L119"/>
  <c r="M119"/>
  <c r="N119"/>
  <c r="O119"/>
  <c r="P119"/>
  <c r="Q119"/>
  <c r="C122"/>
  <c r="D122"/>
  <c r="E122"/>
  <c r="F122"/>
  <c r="G122"/>
  <c r="H122"/>
  <c r="I122"/>
  <c r="J122"/>
  <c r="K122"/>
  <c r="L122"/>
  <c r="M122"/>
  <c r="N122"/>
  <c r="O122"/>
  <c r="P122"/>
  <c r="Q122"/>
  <c r="C123"/>
  <c r="D123"/>
  <c r="E123"/>
  <c r="F123"/>
  <c r="G123"/>
  <c r="H123"/>
  <c r="I123"/>
  <c r="J123"/>
  <c r="K123"/>
  <c r="L123"/>
  <c r="M123"/>
  <c r="N123"/>
  <c r="O123"/>
  <c r="P123"/>
  <c r="Q123"/>
  <c r="C126"/>
  <c r="D126"/>
  <c r="E126"/>
  <c r="F126"/>
  <c r="G126"/>
  <c r="H126"/>
  <c r="I126"/>
  <c r="J126"/>
  <c r="K126"/>
  <c r="L126"/>
  <c r="M126"/>
  <c r="N126"/>
  <c r="O126"/>
  <c r="P126"/>
  <c r="Q126"/>
  <c r="C127"/>
  <c r="D127"/>
  <c r="E127"/>
  <c r="F127"/>
  <c r="G127"/>
  <c r="H127"/>
  <c r="I127"/>
  <c r="J127"/>
  <c r="K127"/>
  <c r="L127"/>
  <c r="M127"/>
  <c r="N127"/>
  <c r="O127"/>
  <c r="P127"/>
  <c r="Q127"/>
  <c r="B114"/>
  <c r="B110"/>
  <c r="B106"/>
  <c r="B102"/>
  <c r="B126"/>
  <c r="B122"/>
  <c r="B118"/>
  <c r="B98"/>
  <c r="B94"/>
  <c r="B90"/>
  <c r="B86"/>
  <c r="B78"/>
  <c r="B74"/>
  <c r="O133"/>
  <c r="P133"/>
  <c r="Q133"/>
  <c r="P134"/>
  <c r="P135"/>
  <c r="O138"/>
  <c r="P138"/>
  <c r="Q138"/>
  <c r="O139"/>
  <c r="P139"/>
  <c r="Q139"/>
  <c r="O140"/>
  <c r="P140"/>
  <c r="Q140"/>
  <c r="D138"/>
  <c r="E138"/>
  <c r="F138"/>
  <c r="G138"/>
  <c r="H138"/>
  <c r="I138"/>
  <c r="J138"/>
  <c r="K138"/>
  <c r="L138"/>
  <c r="M138"/>
  <c r="N138"/>
  <c r="C138"/>
  <c r="D133"/>
  <c r="E133"/>
  <c r="F133"/>
  <c r="G133"/>
  <c r="H133"/>
  <c r="I133"/>
  <c r="J133"/>
  <c r="K133"/>
  <c r="L133"/>
  <c r="M133"/>
  <c r="N133"/>
  <c r="C133"/>
  <c r="C32"/>
  <c r="D32"/>
  <c r="E32"/>
  <c r="F32"/>
  <c r="G32"/>
  <c r="O3"/>
  <c r="O13" s="1"/>
  <c r="O4"/>
  <c r="Q14" s="1"/>
  <c r="O5"/>
  <c r="O6"/>
  <c r="O7"/>
  <c r="O17" s="1"/>
  <c r="P12"/>
  <c r="Q12"/>
  <c r="O12"/>
  <c r="N12"/>
  <c r="N140"/>
  <c r="N139"/>
  <c r="N135"/>
  <c r="N134"/>
  <c r="L12"/>
  <c r="M12"/>
  <c r="L134"/>
  <c r="L135"/>
  <c r="L139"/>
  <c r="L140"/>
  <c r="K140"/>
  <c r="K139"/>
  <c r="K135"/>
  <c r="K134"/>
  <c r="J140"/>
  <c r="J139"/>
  <c r="J135"/>
  <c r="J134"/>
  <c r="J12"/>
  <c r="K12"/>
  <c r="C139"/>
  <c r="D139"/>
  <c r="E139"/>
  <c r="F139"/>
  <c r="G139"/>
  <c r="H139"/>
  <c r="I139"/>
  <c r="C140"/>
  <c r="D140"/>
  <c r="E140"/>
  <c r="F140"/>
  <c r="G140"/>
  <c r="H140"/>
  <c r="I140"/>
  <c r="C134"/>
  <c r="D134"/>
  <c r="E134"/>
  <c r="F134"/>
  <c r="G134"/>
  <c r="H134"/>
  <c r="I134"/>
  <c r="C135"/>
  <c r="D135"/>
  <c r="E135"/>
  <c r="F135"/>
  <c r="G135"/>
  <c r="H135"/>
  <c r="I135"/>
  <c r="B123"/>
  <c r="B115"/>
  <c r="B111"/>
  <c r="B107"/>
  <c r="B103"/>
  <c r="B127"/>
  <c r="B119"/>
  <c r="B32"/>
  <c r="A14"/>
  <c r="A24" s="1"/>
  <c r="A34" s="1"/>
  <c r="A15"/>
  <c r="A25" s="1"/>
  <c r="A35" s="1"/>
  <c r="A16"/>
  <c r="A26" s="1"/>
  <c r="A36" s="1"/>
  <c r="A17"/>
  <c r="A27" s="1"/>
  <c r="A37" s="1"/>
  <c r="A13"/>
  <c r="A23" s="1"/>
  <c r="A33" s="1"/>
  <c r="E4"/>
  <c r="G14" s="1"/>
  <c r="E5"/>
  <c r="G15" s="1"/>
  <c r="E6"/>
  <c r="E7"/>
  <c r="E3"/>
  <c r="D4"/>
  <c r="D5"/>
  <c r="F15" s="1"/>
  <c r="D6"/>
  <c r="F16" s="1"/>
  <c r="D7"/>
  <c r="D3"/>
  <c r="F13" s="1"/>
  <c r="C4"/>
  <c r="C5"/>
  <c r="C6"/>
  <c r="C7"/>
  <c r="C3"/>
  <c r="B4"/>
  <c r="B5"/>
  <c r="B6"/>
  <c r="B7"/>
  <c r="B3"/>
  <c r="C12"/>
  <c r="D12"/>
  <c r="E12"/>
  <c r="F12"/>
  <c r="G12"/>
  <c r="H12"/>
  <c r="I12"/>
  <c r="B12"/>
  <c r="B99"/>
  <c r="B95"/>
  <c r="B91"/>
  <c r="B87"/>
  <c r="B75"/>
  <c r="U17"/>
  <c r="I26"/>
  <c r="F148"/>
  <c r="H27"/>
  <c r="E148"/>
  <c r="I25"/>
  <c r="I24"/>
  <c r="V15"/>
  <c r="X14"/>
  <c r="W17"/>
  <c r="X13"/>
  <c r="R13"/>
  <c r="T13"/>
  <c r="U136"/>
  <c r="K148"/>
  <c r="X15"/>
  <c r="W14"/>
  <c r="J25"/>
  <c r="W13"/>
  <c r="R17"/>
  <c r="R15"/>
  <c r="Y14"/>
  <c r="Y15"/>
  <c r="Y16"/>
  <c r="E26"/>
  <c r="X16"/>
  <c r="D151"/>
  <c r="M148"/>
  <c r="J23"/>
  <c r="Q136"/>
  <c r="M151"/>
  <c r="S15"/>
  <c r="T15"/>
  <c r="S16"/>
  <c r="K150"/>
  <c r="V14"/>
  <c r="T17"/>
  <c r="H26"/>
  <c r="D150"/>
  <c r="L150"/>
  <c r="E150"/>
  <c r="J151"/>
  <c r="F150"/>
  <c r="H150"/>
  <c r="K27"/>
  <c r="Y13"/>
  <c r="H23"/>
  <c r="U14"/>
  <c r="L16"/>
  <c r="M149"/>
  <c r="K151"/>
  <c r="C6" i="13"/>
  <c r="C8" s="1"/>
  <c r="I6"/>
  <c r="I8" s="1"/>
  <c r="D20"/>
  <c r="D23" s="1"/>
  <c r="L54" i="2"/>
  <c r="L66" s="1"/>
  <c r="C26"/>
  <c r="E54"/>
  <c r="E67" s="1"/>
  <c r="K24"/>
  <c r="F23"/>
  <c r="J24"/>
  <c r="Y136"/>
  <c r="M16"/>
  <c r="L15"/>
  <c r="H13"/>
  <c r="J54"/>
  <c r="J61" s="1"/>
  <c r="J26"/>
  <c r="K54"/>
  <c r="K62" s="1"/>
  <c r="M54"/>
  <c r="M66" s="1"/>
  <c r="M150"/>
  <c r="D149"/>
  <c r="I151"/>
  <c r="E20" i="13"/>
  <c r="E22" s="1"/>
  <c r="C20"/>
  <c r="C23" s="1"/>
  <c r="H20"/>
  <c r="H23" s="1"/>
  <c r="J20"/>
  <c r="J23" s="1"/>
  <c r="L20"/>
  <c r="L23" s="1"/>
  <c r="K20"/>
  <c r="K23" s="1"/>
  <c r="F20"/>
  <c r="F22" s="1"/>
  <c r="G6"/>
  <c r="G8" s="1"/>
  <c r="F6"/>
  <c r="F9" s="1"/>
  <c r="K6"/>
  <c r="K8" s="1"/>
  <c r="F151" i="2"/>
  <c r="V16"/>
  <c r="J27"/>
  <c r="M139"/>
  <c r="C27"/>
  <c r="J17"/>
  <c r="L13"/>
  <c r="F26"/>
  <c r="P14"/>
  <c r="D26"/>
  <c r="C25"/>
  <c r="S13"/>
  <c r="H148"/>
  <c r="E27"/>
  <c r="G24"/>
  <c r="V17"/>
  <c r="K13"/>
  <c r="E23"/>
  <c r="Y17"/>
  <c r="E24"/>
  <c r="F24"/>
  <c r="T14"/>
  <c r="D25"/>
  <c r="H25"/>
  <c r="W15"/>
  <c r="I54"/>
  <c r="I59" s="1"/>
  <c r="H54"/>
  <c r="H60" s="1"/>
  <c r="G150"/>
  <c r="J150"/>
  <c r="I150"/>
  <c r="I27"/>
  <c r="H16"/>
  <c r="G26"/>
  <c r="M140"/>
  <c r="I14"/>
  <c r="K17"/>
  <c r="M13"/>
  <c r="I13"/>
  <c r="Q17"/>
  <c r="S14"/>
  <c r="P17"/>
  <c r="U16"/>
  <c r="M6" i="13" l="1"/>
  <c r="M8" s="1"/>
  <c r="AC13" i="2"/>
  <c r="AA13"/>
  <c r="I9" i="13"/>
  <c r="F149" i="2"/>
  <c r="B6" i="13"/>
  <c r="D6"/>
  <c r="D9" s="1"/>
  <c r="N57" i="2"/>
  <c r="L151"/>
  <c r="O151"/>
  <c r="D148"/>
  <c r="O150"/>
  <c r="L23"/>
  <c r="Z13"/>
  <c r="AB13"/>
  <c r="B27"/>
  <c r="I15"/>
  <c r="I16"/>
  <c r="C24"/>
  <c r="P16"/>
  <c r="B54"/>
  <c r="B62" s="1"/>
  <c r="C54"/>
  <c r="C61" s="1"/>
  <c r="G149"/>
  <c r="G17"/>
  <c r="D27"/>
  <c r="D23"/>
  <c r="K14"/>
  <c r="G27"/>
  <c r="F17"/>
  <c r="G13"/>
  <c r="O15"/>
  <c r="I17"/>
  <c r="V13"/>
  <c r="O14"/>
  <c r="F25"/>
  <c r="E37"/>
  <c r="M58"/>
  <c r="H15"/>
  <c r="L14"/>
  <c r="M64"/>
  <c r="B61"/>
  <c r="K58"/>
  <c r="G34"/>
  <c r="N66"/>
  <c r="N20" i="13"/>
  <c r="I149" i="2"/>
  <c r="I64"/>
  <c r="K65"/>
  <c r="J36"/>
  <c r="B24"/>
  <c r="P13"/>
  <c r="N62"/>
  <c r="F23" i="13"/>
  <c r="K9"/>
  <c r="E33" i="2"/>
  <c r="F34"/>
  <c r="H22" i="13"/>
  <c r="H151" i="2"/>
  <c r="L149"/>
  <c r="E151"/>
  <c r="E149"/>
  <c r="N13"/>
  <c r="N60"/>
  <c r="N58"/>
  <c r="N61"/>
  <c r="N59"/>
  <c r="N151"/>
  <c r="M62"/>
  <c r="M60"/>
  <c r="F36"/>
  <c r="C22" i="13"/>
  <c r="E23"/>
  <c r="F14" i="2"/>
  <c r="O16"/>
  <c r="H6" i="13"/>
  <c r="H8" s="1"/>
  <c r="L6"/>
  <c r="K22"/>
  <c r="J22"/>
  <c r="M67" i="2"/>
  <c r="M65"/>
  <c r="M61"/>
  <c r="W136"/>
  <c r="N64"/>
  <c r="H63"/>
  <c r="N17"/>
  <c r="M136"/>
  <c r="G36"/>
  <c r="K63"/>
  <c r="L148"/>
  <c r="N65"/>
  <c r="N63"/>
  <c r="N150"/>
  <c r="L67"/>
  <c r="H58"/>
  <c r="C66"/>
  <c r="D37"/>
  <c r="K57"/>
  <c r="C35"/>
  <c r="L64"/>
  <c r="L65"/>
  <c r="C37"/>
  <c r="H61"/>
  <c r="E64"/>
  <c r="L57"/>
  <c r="B23"/>
  <c r="F27"/>
  <c r="R16"/>
  <c r="I23" i="13"/>
  <c r="I57" i="2"/>
  <c r="I63"/>
  <c r="J16"/>
  <c r="J14"/>
  <c r="J15"/>
  <c r="J6" i="13"/>
  <c r="J8" s="1"/>
  <c r="X17" i="2"/>
  <c r="E60"/>
  <c r="J37"/>
  <c r="E57"/>
  <c r="H59"/>
  <c r="D8" i="13"/>
  <c r="H66" i="2"/>
  <c r="H64"/>
  <c r="K59"/>
  <c r="B67"/>
  <c r="H67"/>
  <c r="K66"/>
  <c r="D17"/>
  <c r="G148"/>
  <c r="L26"/>
  <c r="M36" s="1"/>
  <c r="J57"/>
  <c r="J65"/>
  <c r="Q16"/>
  <c r="E63"/>
  <c r="E65"/>
  <c r="Q15"/>
  <c r="E14"/>
  <c r="E16"/>
  <c r="D24"/>
  <c r="D34" s="1"/>
  <c r="M14"/>
  <c r="G25"/>
  <c r="H35" s="1"/>
  <c r="G23"/>
  <c r="J149"/>
  <c r="K26"/>
  <c r="K36" s="1"/>
  <c r="Z17"/>
  <c r="L25"/>
  <c r="O136"/>
  <c r="K33"/>
  <c r="AA17"/>
  <c r="AA15"/>
  <c r="H24"/>
  <c r="H28" s="1"/>
  <c r="W16"/>
  <c r="C67"/>
  <c r="C58"/>
  <c r="J63"/>
  <c r="E66"/>
  <c r="E13"/>
  <c r="C60"/>
  <c r="C64"/>
  <c r="K64"/>
  <c r="H57"/>
  <c r="I36"/>
  <c r="H37"/>
  <c r="D15"/>
  <c r="E17"/>
  <c r="E25"/>
  <c r="E35" s="1"/>
  <c r="AA16"/>
  <c r="AA14"/>
  <c r="I33"/>
  <c r="J33"/>
  <c r="I28"/>
  <c r="J28"/>
  <c r="I37"/>
  <c r="G16"/>
  <c r="E61"/>
  <c r="J60"/>
  <c r="J62"/>
  <c r="E62"/>
  <c r="E59"/>
  <c r="I65"/>
  <c r="L58"/>
  <c r="L61"/>
  <c r="H65"/>
  <c r="H62"/>
  <c r="D35"/>
  <c r="L60"/>
  <c r="K67"/>
  <c r="K60"/>
  <c r="K34"/>
  <c r="D13"/>
  <c r="B26"/>
  <c r="C36" s="1"/>
  <c r="H17"/>
  <c r="K15"/>
  <c r="K16"/>
  <c r="G54"/>
  <c r="G58" s="1"/>
  <c r="K149"/>
  <c r="L27"/>
  <c r="N14"/>
  <c r="D54"/>
  <c r="D65" s="1"/>
  <c r="G151"/>
  <c r="U15"/>
  <c r="L24"/>
  <c r="Q13"/>
  <c r="F54"/>
  <c r="F61" s="1"/>
  <c r="K61"/>
  <c r="Z15"/>
  <c r="F33"/>
  <c r="K35"/>
  <c r="I67"/>
  <c r="E58"/>
  <c r="H36"/>
  <c r="L62"/>
  <c r="J35"/>
  <c r="E15"/>
  <c r="L63"/>
  <c r="L59"/>
  <c r="E34"/>
  <c r="H34"/>
  <c r="E36"/>
  <c r="J58"/>
  <c r="J34"/>
  <c r="D14"/>
  <c r="D16"/>
  <c r="C23"/>
  <c r="D33" s="1"/>
  <c r="C57"/>
  <c r="T16"/>
  <c r="U13"/>
  <c r="N22" i="13"/>
  <c r="L22"/>
  <c r="N6"/>
  <c r="N9" s="1"/>
  <c r="J9"/>
  <c r="G9"/>
  <c r="M22"/>
  <c r="G20"/>
  <c r="G22" s="1"/>
  <c r="N23"/>
  <c r="L9"/>
  <c r="L8"/>
  <c r="C34" i="2"/>
  <c r="H33"/>
  <c r="G33"/>
  <c r="G28"/>
  <c r="D61"/>
  <c r="B9" i="13"/>
  <c r="B8"/>
  <c r="F28" i="2"/>
  <c r="F37"/>
  <c r="G37"/>
  <c r="I148"/>
  <c r="M57"/>
  <c r="J59"/>
  <c r="C9" i="13"/>
  <c r="C65" i="2"/>
  <c r="J66"/>
  <c r="I62"/>
  <c r="I35"/>
  <c r="B60"/>
  <c r="I58"/>
  <c r="D36"/>
  <c r="B65"/>
  <c r="M63"/>
  <c r="K37"/>
  <c r="B57"/>
  <c r="I60"/>
  <c r="J64"/>
  <c r="C63"/>
  <c r="F8" i="13"/>
  <c r="D22"/>
  <c r="M59" i="2"/>
  <c r="J67"/>
  <c r="B59"/>
  <c r="C59"/>
  <c r="P15"/>
  <c r="B20" i="13"/>
  <c r="B23" s="1"/>
  <c r="E6"/>
  <c r="E9" s="1"/>
  <c r="I66" i="2"/>
  <c r="I61"/>
  <c r="B63"/>
  <c r="B64"/>
  <c r="B66"/>
  <c r="B58"/>
  <c r="C62"/>
  <c r="M9" i="13" l="1"/>
  <c r="L34" i="2"/>
  <c r="M34"/>
  <c r="L35"/>
  <c r="M35"/>
  <c r="D28"/>
  <c r="L37"/>
  <c r="M37"/>
  <c r="L33"/>
  <c r="M33"/>
  <c r="D59"/>
  <c r="D67"/>
  <c r="D62"/>
  <c r="F59"/>
  <c r="D63"/>
  <c r="D64"/>
  <c r="G57"/>
  <c r="B28"/>
  <c r="G23" i="13"/>
  <c r="G63" i="2"/>
  <c r="C33"/>
  <c r="H9" i="13"/>
  <c r="I34" i="2"/>
  <c r="C28"/>
  <c r="F63"/>
  <c r="F60"/>
  <c r="G60"/>
  <c r="G64"/>
  <c r="F58"/>
  <c r="G61"/>
  <c r="F57"/>
  <c r="F64"/>
  <c r="D66"/>
  <c r="D60"/>
  <c r="G62"/>
  <c r="G35"/>
  <c r="K28"/>
  <c r="N8" i="13"/>
  <c r="L36" i="2"/>
  <c r="F67"/>
  <c r="F66"/>
  <c r="G65"/>
  <c r="G59"/>
  <c r="G66"/>
  <c r="E28"/>
  <c r="F35"/>
  <c r="L28"/>
  <c r="F65"/>
  <c r="F62"/>
  <c r="D57"/>
  <c r="D58"/>
  <c r="G67"/>
  <c r="B22" i="13"/>
  <c r="E8"/>
</calcChain>
</file>

<file path=xl/sharedStrings.xml><?xml version="1.0" encoding="utf-8"?>
<sst xmlns="http://schemas.openxmlformats.org/spreadsheetml/2006/main" count="461" uniqueCount="253">
  <si>
    <t>A.</t>
  </si>
  <si>
    <t>Název ukazatele</t>
  </si>
  <si>
    <t xml:space="preserve">1. pololetí </t>
  </si>
  <si>
    <t>2. pololetí</t>
  </si>
  <si>
    <t xml:space="preserve">Náklady na zdr. péči hrazenou ze ZFZP celk. </t>
  </si>
  <si>
    <t xml:space="preserve">v tom:    </t>
  </si>
  <si>
    <t>I.</t>
  </si>
  <si>
    <t>z toho:</t>
  </si>
  <si>
    <t>a) na stomatologickou péči (odb. 014, 015, 019)</t>
  </si>
  <si>
    <t>b) na péči praktických lékařů (odb. 001, 002)</t>
  </si>
  <si>
    <t>II.</t>
  </si>
  <si>
    <t xml:space="preserve"> v tom:</t>
  </si>
  <si>
    <t>a) LZZ s výjimkou ZZ uvedených v řádcích II.b),c),d)</t>
  </si>
  <si>
    <t>b) odborné léčebné ústavy (OLÚ s výjimkou ZZ uvedených v ř.IIc) a d)</t>
  </si>
  <si>
    <t>c) LDN (samostat. ZZ vykazující kod OD 00024)</t>
  </si>
  <si>
    <t>III.</t>
  </si>
  <si>
    <t>náklady na lázeňskou péči</t>
  </si>
  <si>
    <t>IV.</t>
  </si>
  <si>
    <t>náklady na péči v ozdravovnách</t>
  </si>
  <si>
    <t>V.</t>
  </si>
  <si>
    <t>náklady na zdravotní péči ve stacionářích (ZZ vykazující OD 0004)</t>
  </si>
  <si>
    <t>VI.</t>
  </si>
  <si>
    <t>náklady na dopravu (zahrnuje dopravní zdr. službu včetně indiv. dopravy, nezahrnuje se doprava z ř.II)</t>
  </si>
  <si>
    <t>VII.</t>
  </si>
  <si>
    <t>náklady na záchrannou službu (odb. 709, ZZ nevykazující žádný kod OD)</t>
  </si>
  <si>
    <t>VIII.</t>
  </si>
  <si>
    <t>náklady na léky vydané na recepty celkem</t>
  </si>
  <si>
    <t>a) předepsané v ambulantních zdrav. zařízeních (samostatná ambulantní ZZ)</t>
  </si>
  <si>
    <t xml:space="preserve">b) předepsané v lůžkových zdrav. zařízeních </t>
  </si>
  <si>
    <t>IX.</t>
  </si>
  <si>
    <t xml:space="preserve"> v tom :</t>
  </si>
  <si>
    <t xml:space="preserve">a) předepsané v ambulantních zdrav. zař. </t>
  </si>
  <si>
    <t>b) předepsané v lůžkových zdrav.zař.</t>
  </si>
  <si>
    <t>X.</t>
  </si>
  <si>
    <t>náklady na léčení v zahraničí (nutná a neodkl. péče)</t>
  </si>
  <si>
    <t>XI.</t>
  </si>
  <si>
    <t>ostatní náklady na zdravotní péči (které nelze zařadit do předchozích bodů - do vysvětlivek uvést, co zahrnují)</t>
  </si>
  <si>
    <t>Náklady na zdravotní péči celkem</t>
  </si>
  <si>
    <t>praktičtí lékaři</t>
  </si>
  <si>
    <t>ambulantní specialisté</t>
  </si>
  <si>
    <t>komplement</t>
  </si>
  <si>
    <t>stomatologická péče</t>
  </si>
  <si>
    <t>rehabilitační péče</t>
  </si>
  <si>
    <t>domácí zdravotní péče</t>
  </si>
  <si>
    <t>1999</t>
  </si>
  <si>
    <t>2000</t>
  </si>
  <si>
    <t>2001</t>
  </si>
  <si>
    <t>AZZ</t>
  </si>
  <si>
    <t>LZZ</t>
  </si>
  <si>
    <t>lázně a ozdravovny</t>
  </si>
  <si>
    <t>doprava (DRNR a RZS)</t>
  </si>
  <si>
    <t>r. 2000</t>
  </si>
  <si>
    <t>r. 2001</t>
  </si>
  <si>
    <t>Celkem</t>
  </si>
  <si>
    <t xml:space="preserve"> </t>
  </si>
  <si>
    <t>Celkem v %</t>
  </si>
  <si>
    <t>Graf č. 5: Náklady na zdravotní péči hrazenou ze ZFZP</t>
  </si>
  <si>
    <t xml:space="preserve">                  (stejné pololetí předchozího roku = 100%)</t>
  </si>
  <si>
    <t>nemocnice</t>
  </si>
  <si>
    <t>LDN a ošetřovatelská lůžka</t>
  </si>
  <si>
    <t>lázeňská péče</t>
  </si>
  <si>
    <t>péče v ozdravovnách</t>
  </si>
  <si>
    <t>doprava</t>
  </si>
  <si>
    <t>záchranná služba</t>
  </si>
  <si>
    <t>OLÚ</t>
  </si>
  <si>
    <t>léky na recepty v AZZ</t>
  </si>
  <si>
    <t>léky na recepty v LZZ</t>
  </si>
  <si>
    <t>v AZZ</t>
  </si>
  <si>
    <t>v LZZ</t>
  </si>
  <si>
    <t>Graf č. 7: Porovnání vývoje nákladů na zdravotní péči hrazenou ze ZFZP</t>
  </si>
  <si>
    <t>Graf č. 10b: Náklady na PZT na předpis</t>
  </si>
  <si>
    <t>2002</t>
  </si>
  <si>
    <t>r. 2002</t>
  </si>
  <si>
    <t xml:space="preserve">2. pololetí </t>
  </si>
  <si>
    <t>Graf č. 6: Vývoj nákladů na zdravotní péči hrazenou ze ZFZP</t>
  </si>
  <si>
    <t>d) ošetřovatelská lůžka (samostat. ZZ vykazující kod OD 00005) *)</t>
  </si>
  <si>
    <t>Graf č. 10a: Náklady na předepsaná léčiva</t>
  </si>
  <si>
    <t>1. pololetí</t>
  </si>
  <si>
    <t>2003</t>
  </si>
  <si>
    <t>r. 2003</t>
  </si>
  <si>
    <t>2004</t>
  </si>
  <si>
    <t>r. 2004</t>
  </si>
  <si>
    <t>na ambulantní péči celkem (ZZ nevykaz.žádný kod OD, zahrnují se náklady na ZULP, ZUM, nezahrnují se náklady na léky na recepty a ZP na poukazy)</t>
  </si>
  <si>
    <t>ZP v AZZ</t>
  </si>
  <si>
    <t>ZP v LZZ</t>
  </si>
  <si>
    <t>předepsané léky a ZP</t>
  </si>
  <si>
    <t>náklady na ZP vydané na poukazy celkem</t>
  </si>
  <si>
    <t>na ústavní péči celkem (ZZ vykazující kod OD, zahrnují se náklady na ZULP, ZUM, paušál na léky i příp.nasmlouvanou péči ambulantní, stomatologickou a dopravu provozovanou v rámci lůžkového ZZ s výjimkou nákladů na léky na recepty a ZP na poukazy)</t>
  </si>
  <si>
    <t>Graf č. 9: Náklady na zdravotní péči poskytovanou jednotlivými segmenty poskytovatelů</t>
  </si>
  <si>
    <t>Graf č. 8: Rozložení nákladů na zdravotní péči dle jednotlivých segmentů v %</t>
  </si>
  <si>
    <t>stomatologie</t>
  </si>
  <si>
    <t>praktický lékař</t>
  </si>
  <si>
    <t>rehabilitace</t>
  </si>
  <si>
    <t>domácí péče</t>
  </si>
  <si>
    <t>ústavní péče</t>
  </si>
  <si>
    <t>doprava a ZZS</t>
  </si>
  <si>
    <t>léky a ZP</t>
  </si>
  <si>
    <t>celkem</t>
  </si>
  <si>
    <t>Druh pojistného</t>
  </si>
  <si>
    <t>1/1998</t>
  </si>
  <si>
    <t>2/1998</t>
  </si>
  <si>
    <t>1/1999</t>
  </si>
  <si>
    <t>2/1999</t>
  </si>
  <si>
    <t>1/2000</t>
  </si>
  <si>
    <t>2/2000</t>
  </si>
  <si>
    <t>1/2001</t>
  </si>
  <si>
    <t>2/2001</t>
  </si>
  <si>
    <t>2/2002</t>
  </si>
  <si>
    <t>1/2003</t>
  </si>
  <si>
    <t>2/2003</t>
  </si>
  <si>
    <t>1/2004</t>
  </si>
  <si>
    <t>pojistné ze státního rozpočtu bez předsunuté platby</t>
  </si>
  <si>
    <t>Tabulka č.2 : Růst celkových příjmů zdravotních pojišťoven v % vztažený vždy ke stejnému pololetí předchozího roku</t>
  </si>
  <si>
    <t>1/2002</t>
  </si>
  <si>
    <t xml:space="preserve">pojistné ze státního rozpočtu na jednoho pojištěnce hrazeného státem za pololetí </t>
  </si>
  <si>
    <t>ze státního rozpočtu bez předsunuté platby</t>
  </si>
  <si>
    <t xml:space="preserve">celkem </t>
  </si>
  <si>
    <t>Průměrný počet plátců pojistného</t>
  </si>
  <si>
    <t>za které platí stát</t>
  </si>
  <si>
    <t>za které není plátcem stát</t>
  </si>
  <si>
    <t xml:space="preserve">Graf č. 4: Porovnání rozložení objemu pojistného dle plátců a dle počtu plátců </t>
  </si>
  <si>
    <t>a)</t>
  </si>
  <si>
    <t>b)</t>
  </si>
  <si>
    <t>2/2004</t>
  </si>
  <si>
    <t xml:space="preserve">Tabulka č.1 :  Celkové příjmy zdravotních pojišťoven v mil. Kč </t>
  </si>
  <si>
    <t>Graf č. 5</t>
  </si>
  <si>
    <t>Graf č. 6</t>
  </si>
  <si>
    <t>Graf č. 7</t>
  </si>
  <si>
    <t>Poznámka: celkem = ZFZP - náklady na léčení v zahraničí - ostatní náklady</t>
  </si>
  <si>
    <t>(předchozí rok = 100%)</t>
  </si>
  <si>
    <t>Graf č. 10a</t>
  </si>
  <si>
    <t>Graf č. 10b</t>
  </si>
  <si>
    <t>Graf 9a</t>
  </si>
  <si>
    <t>Graf 9b</t>
  </si>
  <si>
    <t>Graf 9c</t>
  </si>
  <si>
    <t>Graf 9d</t>
  </si>
  <si>
    <t>Graf 9e</t>
  </si>
  <si>
    <t>Graf 9f</t>
  </si>
  <si>
    <t>Graf 9g</t>
  </si>
  <si>
    <t>Graf 9h</t>
  </si>
  <si>
    <t>Graf 9i</t>
  </si>
  <si>
    <t>Graf 9j</t>
  </si>
  <si>
    <t>Graf 9k</t>
  </si>
  <si>
    <t>Graf 9l</t>
  </si>
  <si>
    <t>Graf 9m</t>
  </si>
  <si>
    <t>1998</t>
  </si>
  <si>
    <t>Graf č. 8 - Náklady na zdravotní péči všech zdravotních pojišťoven dle jednotlivých segmentů v %</t>
  </si>
  <si>
    <r>
      <t>*)</t>
    </r>
    <r>
      <rPr>
        <sz val="10"/>
        <rFont val="Arial CE"/>
        <family val="2"/>
        <charset val="238"/>
      </rPr>
      <t xml:space="preserve"> Teprve od roku 2002 jsou v údajích za ošetřovatelská lůžka data za všechny zdrav. pojišťovny, v předchozích letech byly náklady na tuto péči vykazovány v některých případech v nákladech LDN</t>
    </r>
  </si>
  <si>
    <t>Graf č. 11</t>
  </si>
  <si>
    <t>Náklady - meziroční nárůst</t>
  </si>
  <si>
    <t>Příjmy - meziroční nárůst</t>
  </si>
  <si>
    <t>Příjmy - kumulovaný nárůst (2000 = 100 %)</t>
  </si>
  <si>
    <t>Náklady - kumulovaný nárůst (2000 = 100 %)</t>
  </si>
  <si>
    <t>Celkové příjmy (včetně ČKA)</t>
  </si>
  <si>
    <t>Graf č. 11 - Nárůst celkových příjmů a celkových nákladů ZFZP vzhledem k roku 2000</t>
  </si>
  <si>
    <t>Celkové náklady ZFZP - kumulovaný nárůst (rok 2000 = 100 %)</t>
  </si>
  <si>
    <t>Celkové příjmy (včetně ČKA) - kumulovaný nárůst (rok 2000 = 100 %)</t>
  </si>
  <si>
    <t>vybrané pojistné od zaměstnavatelů a OSVČ včetně ČKA</t>
  </si>
  <si>
    <t>vybrané pojistné včetně ČKA</t>
  </si>
  <si>
    <t>ČKA</t>
  </si>
  <si>
    <t>celkem s ČKA</t>
  </si>
  <si>
    <t>celkem bez ČKA</t>
  </si>
  <si>
    <t xml:space="preserve">vybrané pojistné včetně ČKA na jednoho pojištěnce nehrazeného státem </t>
  </si>
  <si>
    <t>průměrný příjem včetně ČKA na jednoho pojištěnce</t>
  </si>
  <si>
    <t>1/2005</t>
  </si>
  <si>
    <t>Tabulka č. 4a: Porovnání rozložení objemu pojistného dle plátců a dle počtu plátců</t>
  </si>
  <si>
    <t>2005</t>
  </si>
  <si>
    <t>Objem pojistného dle plátců (mil. Kč)</t>
  </si>
  <si>
    <t>Podíl pojistného dle plátců</t>
  </si>
  <si>
    <t>Tabulka č. 4b: Porovnání rozložení objemu pojistného dle plátců a dle počtu plátců</t>
  </si>
  <si>
    <t>d) na rehabilitační péči (odbornost 902 a 918)</t>
  </si>
  <si>
    <t>e) na zdravotní péči komplementu (odbornosti 222, 801-805, 809, 812-823)</t>
  </si>
  <si>
    <t>f) na domácí zdravotní péči (HOME CARE - odb. 925 a přísl.výkony odb. 911)</t>
  </si>
  <si>
    <t xml:space="preserve">g) na specializovanou ambulantní péči (odb.neuvedené pod písm. a) -e) </t>
  </si>
  <si>
    <t>c) na gynekologickou péči (odbornosti 603, 604)</t>
  </si>
  <si>
    <t>e2) laboratoře</t>
  </si>
  <si>
    <t>e1) RTG (odb. 809)</t>
  </si>
  <si>
    <t>na zdravotní péči ve zdravotnických zařízeních poskytnutou osobám umístěným v nich z jiných než zdravotních důvodů</t>
  </si>
  <si>
    <t>na zdravotní péči poskytnutou v zařízeních sociálních služeb</t>
  </si>
  <si>
    <t>na ošetřovatelskou a rehabilitační péči poskytnutou v zařízeních sociálních služeb</t>
  </si>
  <si>
    <t xml:space="preserve">     a1) u praktických lékařů</t>
  </si>
  <si>
    <t xml:space="preserve">     a2) u specializované ambulantní péče</t>
  </si>
  <si>
    <t>Ip/1998</t>
  </si>
  <si>
    <t>IIp/1998</t>
  </si>
  <si>
    <t>Ip/1999</t>
  </si>
  <si>
    <t>IIp/1999</t>
  </si>
  <si>
    <t>Ip/2000</t>
  </si>
  <si>
    <t>IIp/2000</t>
  </si>
  <si>
    <t>Ip/2001</t>
  </si>
  <si>
    <t>IIp/2001</t>
  </si>
  <si>
    <t>Ip/2002</t>
  </si>
  <si>
    <t>IIp/2002</t>
  </si>
  <si>
    <t>Ip/2003</t>
  </si>
  <si>
    <t>IIp/2003</t>
  </si>
  <si>
    <t>Ip/2004</t>
  </si>
  <si>
    <t>IIp/2004</t>
  </si>
  <si>
    <t>Ip/2005</t>
  </si>
  <si>
    <t>IIp/2005</t>
  </si>
  <si>
    <t>Ip/2006</t>
  </si>
  <si>
    <t>IIp/2006</t>
  </si>
  <si>
    <t>Ip/2007</t>
  </si>
  <si>
    <t>IIp/2007</t>
  </si>
  <si>
    <t>Ip/2008</t>
  </si>
  <si>
    <t>2006</t>
  </si>
  <si>
    <t>2007</t>
  </si>
  <si>
    <t>Finanční prostředky (vratky)</t>
  </si>
  <si>
    <t xml:space="preserve"> -</t>
  </si>
  <si>
    <t>2/2005</t>
  </si>
  <si>
    <t>1/2006</t>
  </si>
  <si>
    <t>2/2006</t>
  </si>
  <si>
    <t>1/2007</t>
  </si>
  <si>
    <t>2/2007</t>
  </si>
  <si>
    <t>r. 2005</t>
  </si>
  <si>
    <t>r. 2006</t>
  </si>
  <si>
    <t>r. 2007</t>
  </si>
  <si>
    <t>IIp/2008</t>
  </si>
  <si>
    <t>Ip/2009</t>
  </si>
  <si>
    <t>2008</t>
  </si>
  <si>
    <t>Náklady na očkovací látky</t>
  </si>
  <si>
    <t>XII.</t>
  </si>
  <si>
    <t>1/2008</t>
  </si>
  <si>
    <t>2/2008</t>
  </si>
  <si>
    <t>1/2009</t>
  </si>
  <si>
    <t>r. 2008</t>
  </si>
  <si>
    <t>Graf č. 10b: Náklady na ZP na poukaz</t>
  </si>
  <si>
    <t>IIp/2009</t>
  </si>
  <si>
    <t>2009</t>
  </si>
  <si>
    <t>Podíl pojištěnců dle plátců</t>
  </si>
  <si>
    <t>2/2009</t>
  </si>
  <si>
    <t>r. 2009</t>
  </si>
  <si>
    <t>poznámka: bez stacionáře, nákladů na léčení v zahraničí, ostatních nákladů na zdravotní péči, nákladů v zařízeních soc. služeb (ř.1.8 až 1.10), doplatků, nákladů na očkovací látky</t>
  </si>
  <si>
    <t>ambul. spec. vč. gyn.</t>
  </si>
  <si>
    <t>ambul. spec.</t>
  </si>
  <si>
    <t>1/2010</t>
  </si>
  <si>
    <t>Graf 9o</t>
  </si>
  <si>
    <t>gynekologové</t>
  </si>
  <si>
    <t>Ip/2010</t>
  </si>
  <si>
    <t>léčivé přípravky hrazené pouze ZZ poskytujícím péči na specializovaných pracovištích</t>
  </si>
  <si>
    <t>IIp/2010</t>
  </si>
  <si>
    <t>2010</t>
  </si>
  <si>
    <t>2/2010</t>
  </si>
  <si>
    <t>r. 2010</t>
  </si>
  <si>
    <t xml:space="preserve">Tabulka č.3 : Příjmy na jednoho pojištěnce za jednotlivá pololetí ve zdravotních pojišťovnách v Kč  </t>
  </si>
  <si>
    <t>Ip/2011</t>
  </si>
  <si>
    <t>Zdroj dat: správce účtu přerozdělení</t>
  </si>
  <si>
    <t>IIp/2011</t>
  </si>
  <si>
    <t>2011</t>
  </si>
  <si>
    <t>pojistného v roce 2011</t>
  </si>
  <si>
    <t>e) lůžka ve speciálních lůžkových zařízeních hospicového typu (OD 00030)</t>
  </si>
  <si>
    <t>1/2011</t>
  </si>
  <si>
    <t>2/2011</t>
  </si>
  <si>
    <t>r. 2011</t>
  </si>
  <si>
    <t>Tabulka č. 5: Náklady zdravotních pojišťoven na zdravotní péči dle jednotlivých pololetí od roku 1998 do 2. pololetí 2011 v tis. Kč</t>
  </si>
</sst>
</file>

<file path=xl/styles.xml><?xml version="1.0" encoding="utf-8"?>
<styleSheet xmlns="http://schemas.openxmlformats.org/spreadsheetml/2006/main">
  <numFmts count="6">
    <numFmt numFmtId="164" formatCode="0.0%"/>
    <numFmt numFmtId="165" formatCode="#,##0.0"/>
    <numFmt numFmtId="166" formatCode="#,##0_ _ "/>
    <numFmt numFmtId="167" formatCode="#,##0_ "/>
    <numFmt numFmtId="168" formatCode="0.0%_ _ "/>
    <numFmt numFmtId="169" formatCode="_ _ _ @"/>
  </numFmts>
  <fonts count="21">
    <font>
      <sz val="10"/>
      <name val="Arial CE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9"/>
      <name val="Arial CE"/>
      <family val="2"/>
      <charset val="238"/>
    </font>
    <font>
      <sz val="10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1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family val="2"/>
      <charset val="238"/>
    </font>
    <font>
      <sz val="10"/>
      <color indexed="10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vertAlign val="superscript"/>
      <sz val="10"/>
      <name val="Arial CE"/>
      <charset val="238"/>
    </font>
    <font>
      <sz val="8"/>
      <name val="Arial CE"/>
      <charset val="238"/>
    </font>
    <font>
      <b/>
      <sz val="14"/>
      <name val="Arial CE"/>
      <charset val="238"/>
    </font>
    <font>
      <b/>
      <sz val="9"/>
      <name val="Arial CE"/>
      <charset val="238"/>
    </font>
    <font>
      <sz val="10"/>
      <name val="Arial CE"/>
      <charset val="238"/>
    </font>
    <font>
      <sz val="14"/>
      <name val="Arial CE"/>
      <family val="2"/>
      <charset val="238"/>
    </font>
    <font>
      <sz val="1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0"/>
        <bgColor indexed="64"/>
      </patternFill>
    </fill>
  </fills>
  <borders count="9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0"/>
      </right>
      <top style="medium">
        <color indexed="64"/>
      </top>
      <bottom style="thin">
        <color indexed="64"/>
      </bottom>
      <diagonal/>
    </border>
    <border>
      <left style="thin">
        <color indexed="0"/>
      </left>
      <right style="thin">
        <color indexed="0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0"/>
      </right>
      <top style="thin">
        <color indexed="64"/>
      </top>
      <bottom style="medium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64"/>
      </top>
      <bottom style="medium">
        <color indexed="64"/>
      </bottom>
      <diagonal/>
    </border>
    <border>
      <left style="thin">
        <color indexed="0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0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medium">
        <color indexed="64"/>
      </right>
      <top style="thin">
        <color indexed="0"/>
      </top>
      <bottom style="thin">
        <color indexed="0"/>
      </bottom>
      <diagonal/>
    </border>
    <border>
      <left style="medium">
        <color indexed="64"/>
      </left>
      <right style="thin">
        <color indexed="0"/>
      </right>
      <top style="medium">
        <color indexed="64"/>
      </top>
      <bottom style="thin">
        <color indexed="0"/>
      </bottom>
      <diagonal/>
    </border>
    <border>
      <left style="thin">
        <color indexed="0"/>
      </left>
      <right style="medium">
        <color indexed="64"/>
      </right>
      <top style="medium">
        <color indexed="64"/>
      </top>
      <bottom style="thin">
        <color indexed="0"/>
      </bottom>
      <diagonal/>
    </border>
    <border>
      <left style="medium">
        <color indexed="64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medium">
        <color indexed="64"/>
      </right>
      <top style="thin">
        <color indexed="0"/>
      </top>
      <bottom/>
      <diagonal/>
    </border>
    <border>
      <left style="medium">
        <color indexed="64"/>
      </left>
      <right style="thin">
        <color indexed="0"/>
      </right>
      <top style="thin">
        <color indexed="0"/>
      </top>
      <bottom style="medium">
        <color indexed="64"/>
      </bottom>
      <diagonal/>
    </border>
    <border>
      <left style="thin">
        <color indexed="0"/>
      </left>
      <right style="medium">
        <color indexed="64"/>
      </right>
      <top style="thin">
        <color indexed="0"/>
      </top>
      <bottom style="medium">
        <color indexed="64"/>
      </bottom>
      <diagonal/>
    </border>
    <border>
      <left style="thin">
        <color indexed="0"/>
      </left>
      <right/>
      <top style="medium">
        <color indexed="64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0"/>
      </bottom>
      <diagonal/>
    </border>
    <border>
      <left style="medium">
        <color indexed="64"/>
      </left>
      <right style="thin">
        <color indexed="64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 style="medium">
        <color indexed="64"/>
      </right>
      <top style="thin">
        <color indexed="0"/>
      </top>
      <bottom style="thin">
        <color indexed="0"/>
      </bottom>
      <diagonal/>
    </border>
    <border>
      <left style="medium">
        <color indexed="64"/>
      </left>
      <right style="thin">
        <color indexed="64"/>
      </right>
      <top style="thin">
        <color indexed="0"/>
      </top>
      <bottom/>
      <diagonal/>
    </border>
    <border>
      <left style="thin">
        <color indexed="64"/>
      </left>
      <right style="medium">
        <color indexed="64"/>
      </right>
      <top style="thin">
        <color indexed="0"/>
      </top>
      <bottom/>
      <diagonal/>
    </border>
    <border>
      <left style="medium">
        <color indexed="64"/>
      </left>
      <right style="thin">
        <color indexed="64"/>
      </right>
      <top style="thin">
        <color indexed="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0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0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indexed="0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 style="medium">
        <color indexed="64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indexed="0"/>
      </top>
      <bottom style="medium">
        <color indexed="64"/>
      </bottom>
      <diagonal/>
    </border>
    <border>
      <left style="thin">
        <color indexed="0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0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8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</cellStyleXfs>
  <cellXfs count="330">
    <xf numFmtId="0" fontId="0" fillId="0" borderId="0" xfId="0"/>
    <xf numFmtId="3" fontId="0" fillId="0" borderId="0" xfId="0" applyNumberFormat="1"/>
    <xf numFmtId="3" fontId="3" fillId="0" borderId="0" xfId="0" applyNumberFormat="1" applyFont="1"/>
    <xf numFmtId="0" fontId="3" fillId="0" borderId="0" xfId="0" applyFont="1"/>
    <xf numFmtId="49" fontId="0" fillId="0" borderId="0" xfId="0" applyNumberFormat="1"/>
    <xf numFmtId="164" fontId="0" fillId="0" borderId="0" xfId="0" applyNumberForma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9" fillId="0" borderId="0" xfId="0" applyFont="1"/>
    <xf numFmtId="0" fontId="8" fillId="0" borderId="0" xfId="0" applyFont="1"/>
    <xf numFmtId="9" fontId="1" fillId="0" borderId="0" xfId="4"/>
    <xf numFmtId="0" fontId="10" fillId="0" borderId="0" xfId="0" applyFont="1"/>
    <xf numFmtId="3" fontId="3" fillId="0" borderId="0" xfId="0" applyNumberFormat="1" applyFont="1" applyBorder="1"/>
    <xf numFmtId="166" fontId="3" fillId="0" borderId="0" xfId="0" applyNumberFormat="1" applyFont="1" applyBorder="1"/>
    <xf numFmtId="168" fontId="3" fillId="0" borderId="0" xfId="0" applyNumberFormat="1" applyFont="1" applyBorder="1"/>
    <xf numFmtId="0" fontId="3" fillId="0" borderId="0" xfId="0" applyFont="1" applyBorder="1"/>
    <xf numFmtId="169" fontId="3" fillId="0" borderId="0" xfId="0" applyNumberFormat="1" applyFont="1" applyBorder="1"/>
    <xf numFmtId="166" fontId="4" fillId="0" borderId="0" xfId="0" applyNumberFormat="1" applyFont="1" applyBorder="1"/>
    <xf numFmtId="3" fontId="4" fillId="0" borderId="0" xfId="0" applyNumberFormat="1" applyFont="1"/>
    <xf numFmtId="3" fontId="4" fillId="0" borderId="0" xfId="0" applyNumberFormat="1" applyFont="1" applyBorder="1"/>
    <xf numFmtId="0" fontId="4" fillId="0" borderId="0" xfId="0" applyFont="1"/>
    <xf numFmtId="0" fontId="10" fillId="0" borderId="0" xfId="0" applyFont="1" applyAlignment="1">
      <alignment horizontal="center"/>
    </xf>
    <xf numFmtId="0" fontId="4" fillId="0" borderId="0" xfId="0" applyFont="1" applyBorder="1" applyAlignment="1">
      <alignment wrapText="1"/>
    </xf>
    <xf numFmtId="167" fontId="4" fillId="0" borderId="0" xfId="0" applyNumberFormat="1" applyFont="1" applyBorder="1"/>
    <xf numFmtId="166" fontId="4" fillId="0" borderId="0" xfId="0" applyNumberFormat="1" applyFont="1" applyAlignment="1">
      <alignment horizontal="right"/>
    </xf>
    <xf numFmtId="164" fontId="4" fillId="0" borderId="0" xfId="4" applyNumberFormat="1" applyFont="1"/>
    <xf numFmtId="0" fontId="11" fillId="0" borderId="0" xfId="0" applyFont="1"/>
    <xf numFmtId="3" fontId="4" fillId="0" borderId="1" xfId="0" applyNumberFormat="1" applyFont="1" applyBorder="1"/>
    <xf numFmtId="3" fontId="4" fillId="0" borderId="2" xfId="0" applyNumberFormat="1" applyFont="1" applyBorder="1"/>
    <xf numFmtId="3" fontId="4" fillId="0" borderId="3" xfId="0" applyNumberFormat="1" applyFont="1" applyBorder="1"/>
    <xf numFmtId="3" fontId="4" fillId="0" borderId="4" xfId="0" applyNumberFormat="1" applyFont="1" applyBorder="1"/>
    <xf numFmtId="3" fontId="4" fillId="0" borderId="5" xfId="0" applyNumberFormat="1" applyFont="1" applyBorder="1"/>
    <xf numFmtId="3" fontId="4" fillId="0" borderId="6" xfId="0" applyNumberFormat="1" applyFont="1" applyBorder="1"/>
    <xf numFmtId="3" fontId="4" fillId="0" borderId="7" xfId="0" applyNumberFormat="1" applyFont="1" applyBorder="1"/>
    <xf numFmtId="49" fontId="10" fillId="2" borderId="8" xfId="0" applyNumberFormat="1" applyFont="1" applyFill="1" applyBorder="1" applyAlignment="1">
      <alignment horizontal="center"/>
    </xf>
    <xf numFmtId="164" fontId="4" fillId="0" borderId="2" xfId="0" applyNumberFormat="1" applyFont="1" applyBorder="1"/>
    <xf numFmtId="164" fontId="4" fillId="0" borderId="4" xfId="0" applyNumberFormat="1" applyFont="1" applyBorder="1"/>
    <xf numFmtId="164" fontId="4" fillId="0" borderId="7" xfId="0" applyNumberFormat="1" applyFont="1" applyBorder="1"/>
    <xf numFmtId="49" fontId="10" fillId="2" borderId="9" xfId="0" applyNumberFormat="1" applyFont="1" applyFill="1" applyBorder="1" applyAlignment="1">
      <alignment horizontal="center"/>
    </xf>
    <xf numFmtId="3" fontId="4" fillId="0" borderId="10" xfId="0" applyNumberFormat="1" applyFont="1" applyBorder="1"/>
    <xf numFmtId="3" fontId="4" fillId="0" borderId="11" xfId="0" applyNumberFormat="1" applyFont="1" applyBorder="1"/>
    <xf numFmtId="3" fontId="4" fillId="0" borderId="12" xfId="0" applyNumberFormat="1" applyFont="1" applyBorder="1"/>
    <xf numFmtId="0" fontId="10" fillId="2" borderId="13" xfId="0" applyFont="1" applyFill="1" applyBorder="1" applyAlignment="1">
      <alignment horizontal="center"/>
    </xf>
    <xf numFmtId="3" fontId="4" fillId="0" borderId="14" xfId="0" applyNumberFormat="1" applyFont="1" applyBorder="1"/>
    <xf numFmtId="3" fontId="4" fillId="0" borderId="15" xfId="0" applyNumberFormat="1" applyFont="1" applyBorder="1" applyAlignment="1">
      <alignment wrapText="1"/>
    </xf>
    <xf numFmtId="3" fontId="4" fillId="0" borderId="15" xfId="0" applyNumberFormat="1" applyFont="1" applyBorder="1"/>
    <xf numFmtId="3" fontId="4" fillId="0" borderId="16" xfId="0" applyNumberFormat="1" applyFont="1" applyBorder="1"/>
    <xf numFmtId="164" fontId="4" fillId="3" borderId="10" xfId="0" applyNumberFormat="1" applyFont="1" applyFill="1" applyBorder="1"/>
    <xf numFmtId="164" fontId="4" fillId="3" borderId="11" xfId="0" applyNumberFormat="1" applyFont="1" applyFill="1" applyBorder="1"/>
    <xf numFmtId="164" fontId="4" fillId="3" borderId="12" xfId="0" applyNumberFormat="1" applyFont="1" applyFill="1" applyBorder="1"/>
    <xf numFmtId="0" fontId="4" fillId="0" borderId="16" xfId="0" applyFont="1" applyBorder="1"/>
    <xf numFmtId="0" fontId="4" fillId="0" borderId="14" xfId="0" applyFont="1" applyBorder="1" applyAlignment="1">
      <alignment wrapText="1"/>
    </xf>
    <xf numFmtId="0" fontId="4" fillId="0" borderId="15" xfId="0" applyFont="1" applyBorder="1" applyAlignment="1">
      <alignment wrapText="1"/>
    </xf>
    <xf numFmtId="0" fontId="4" fillId="0" borderId="16" xfId="0" applyFont="1" applyBorder="1" applyAlignment="1">
      <alignment wrapText="1"/>
    </xf>
    <xf numFmtId="49" fontId="10" fillId="2" borderId="17" xfId="0" applyNumberFormat="1" applyFont="1" applyFill="1" applyBorder="1" applyAlignment="1">
      <alignment horizontal="center"/>
    </xf>
    <xf numFmtId="3" fontId="4" fillId="0" borderId="18" xfId="0" applyNumberFormat="1" applyFont="1" applyBorder="1"/>
    <xf numFmtId="3" fontId="4" fillId="0" borderId="19" xfId="0" applyNumberFormat="1" applyFont="1" applyBorder="1"/>
    <xf numFmtId="3" fontId="4" fillId="0" borderId="20" xfId="0" applyNumberFormat="1" applyFont="1" applyBorder="1"/>
    <xf numFmtId="49" fontId="10" fillId="2" borderId="21" xfId="0" applyNumberFormat="1" applyFont="1" applyFill="1" applyBorder="1" applyAlignment="1">
      <alignment horizontal="center"/>
    </xf>
    <xf numFmtId="164" fontId="4" fillId="3" borderId="18" xfId="0" applyNumberFormat="1" applyFont="1" applyFill="1" applyBorder="1"/>
    <xf numFmtId="164" fontId="4" fillId="3" borderId="19" xfId="0" applyNumberFormat="1" applyFont="1" applyFill="1" applyBorder="1"/>
    <xf numFmtId="164" fontId="4" fillId="3" borderId="20" xfId="0" applyNumberFormat="1" applyFont="1" applyFill="1" applyBorder="1"/>
    <xf numFmtId="164" fontId="4" fillId="0" borderId="10" xfId="0" applyNumberFormat="1" applyFont="1" applyBorder="1"/>
    <xf numFmtId="164" fontId="4" fillId="0" borderId="11" xfId="0" applyNumberFormat="1" applyFont="1" applyBorder="1"/>
    <xf numFmtId="164" fontId="4" fillId="0" borderId="12" xfId="0" applyNumberFormat="1" applyFont="1" applyBorder="1"/>
    <xf numFmtId="164" fontId="4" fillId="0" borderId="5" xfId="0" applyNumberFormat="1" applyFont="1" applyBorder="1"/>
    <xf numFmtId="164" fontId="4" fillId="0" borderId="1" xfId="0" applyNumberFormat="1" applyFont="1" applyBorder="1"/>
    <xf numFmtId="164" fontId="4" fillId="0" borderId="3" xfId="0" applyNumberFormat="1" applyFont="1" applyBorder="1"/>
    <xf numFmtId="164" fontId="4" fillId="0" borderId="18" xfId="0" applyNumberFormat="1" applyFont="1" applyBorder="1"/>
    <xf numFmtId="164" fontId="4" fillId="0" borderId="19" xfId="0" applyNumberFormat="1" applyFont="1" applyBorder="1"/>
    <xf numFmtId="164" fontId="4" fillId="0" borderId="20" xfId="0" applyNumberFormat="1" applyFont="1" applyBorder="1"/>
    <xf numFmtId="0" fontId="5" fillId="0" borderId="0" xfId="0" applyFont="1" applyBorder="1"/>
    <xf numFmtId="0" fontId="4" fillId="0" borderId="5" xfId="0" applyNumberFormat="1" applyFont="1" applyBorder="1"/>
    <xf numFmtId="0" fontId="10" fillId="2" borderId="21" xfId="0" applyNumberFormat="1" applyFont="1" applyFill="1" applyBorder="1"/>
    <xf numFmtId="0" fontId="4" fillId="0" borderId="22" xfId="0" applyNumberFormat="1" applyFont="1" applyBorder="1"/>
    <xf numFmtId="3" fontId="4" fillId="0" borderId="23" xfId="0" applyNumberFormat="1" applyFont="1" applyBorder="1"/>
    <xf numFmtId="0" fontId="4" fillId="0" borderId="0" xfId="0" applyNumberFormat="1" applyFont="1" applyBorder="1"/>
    <xf numFmtId="10" fontId="3" fillId="0" borderId="0" xfId="0" applyNumberFormat="1" applyFont="1" applyBorder="1"/>
    <xf numFmtId="0" fontId="4" fillId="0" borderId="14" xfId="0" applyFont="1" applyBorder="1"/>
    <xf numFmtId="0" fontId="4" fillId="0" borderId="15" xfId="0" applyFont="1" applyBorder="1"/>
    <xf numFmtId="3" fontId="4" fillId="0" borderId="24" xfId="0" applyNumberFormat="1" applyFont="1" applyBorder="1"/>
    <xf numFmtId="0" fontId="4" fillId="0" borderId="15" xfId="3" applyFont="1" applyFill="1" applyBorder="1" applyAlignment="1">
      <alignment horizontal="left" vertical="center" wrapText="1"/>
    </xf>
    <xf numFmtId="0" fontId="4" fillId="0" borderId="15" xfId="3" applyFont="1" applyBorder="1" applyAlignment="1">
      <alignment horizontal="left" vertical="center" wrapText="1"/>
    </xf>
    <xf numFmtId="3" fontId="4" fillId="0" borderId="11" xfId="0" applyNumberFormat="1" applyFont="1" applyFill="1" applyBorder="1"/>
    <xf numFmtId="3" fontId="4" fillId="0" borderId="19" xfId="0" applyNumberFormat="1" applyFont="1" applyFill="1" applyBorder="1"/>
    <xf numFmtId="3" fontId="4" fillId="0" borderId="1" xfId="0" applyNumberFormat="1" applyFont="1" applyFill="1" applyBorder="1"/>
    <xf numFmtId="3" fontId="4" fillId="0" borderId="2" xfId="0" applyNumberFormat="1" applyFont="1" applyFill="1" applyBorder="1"/>
    <xf numFmtId="0" fontId="10" fillId="0" borderId="25" xfId="0" applyFont="1" applyBorder="1" applyAlignment="1">
      <alignment horizontal="center" vertical="center"/>
    </xf>
    <xf numFmtId="0" fontId="10" fillId="0" borderId="26" xfId="0" applyFont="1" applyBorder="1" applyAlignment="1">
      <alignment vertical="center"/>
    </xf>
    <xf numFmtId="0" fontId="10" fillId="0" borderId="25" xfId="0" applyFont="1" applyBorder="1" applyAlignment="1">
      <alignment vertical="center"/>
    </xf>
    <xf numFmtId="0" fontId="10" fillId="0" borderId="25" xfId="0" applyFont="1" applyBorder="1" applyAlignment="1">
      <alignment horizontal="centerContinuous" vertical="center"/>
    </xf>
    <xf numFmtId="0" fontId="10" fillId="0" borderId="27" xfId="0" applyFont="1" applyBorder="1" applyAlignment="1">
      <alignment horizontal="center" vertical="center"/>
    </xf>
    <xf numFmtId="0" fontId="10" fillId="2" borderId="28" xfId="0" applyFont="1" applyFill="1" applyBorder="1" applyAlignment="1">
      <alignment horizontal="center"/>
    </xf>
    <xf numFmtId="0" fontId="10" fillId="2" borderId="29" xfId="0" applyFont="1" applyFill="1" applyBorder="1" applyAlignment="1">
      <alignment horizontal="center"/>
    </xf>
    <xf numFmtId="0" fontId="10" fillId="2" borderId="30" xfId="0" applyFont="1" applyFill="1" applyBorder="1" applyAlignment="1">
      <alignment horizontal="center"/>
    </xf>
    <xf numFmtId="0" fontId="10" fillId="2" borderId="31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0" fillId="2" borderId="4" xfId="0" applyFont="1" applyFill="1" applyBorder="1" applyAlignment="1">
      <alignment horizontal="center"/>
    </xf>
    <xf numFmtId="0" fontId="10" fillId="2" borderId="12" xfId="0" applyFont="1" applyFill="1" applyBorder="1" applyAlignment="1">
      <alignment horizontal="center"/>
    </xf>
    <xf numFmtId="0" fontId="10" fillId="2" borderId="20" xfId="0" applyFont="1" applyFill="1" applyBorder="1" applyAlignment="1">
      <alignment horizontal="center"/>
    </xf>
    <xf numFmtId="3" fontId="12" fillId="0" borderId="0" xfId="0" applyNumberFormat="1" applyFont="1"/>
    <xf numFmtId="3" fontId="13" fillId="0" borderId="0" xfId="0" applyNumberFormat="1" applyFont="1"/>
    <xf numFmtId="10" fontId="0" fillId="0" borderId="0" xfId="0" applyNumberFormat="1"/>
    <xf numFmtId="0" fontId="0" fillId="0" borderId="0" xfId="0" applyBorder="1"/>
    <xf numFmtId="3" fontId="0" fillId="0" borderId="32" xfId="0" applyNumberFormat="1" applyBorder="1"/>
    <xf numFmtId="0" fontId="0" fillId="0" borderId="1" xfId="0" applyBorder="1"/>
    <xf numFmtId="0" fontId="0" fillId="0" borderId="22" xfId="0" applyBorder="1"/>
    <xf numFmtId="3" fontId="0" fillId="0" borderId="23" xfId="0" applyNumberFormat="1" applyBorder="1"/>
    <xf numFmtId="0" fontId="0" fillId="0" borderId="21" xfId="0" applyBorder="1"/>
    <xf numFmtId="3" fontId="0" fillId="0" borderId="33" xfId="0" applyNumberFormat="1" applyBorder="1"/>
    <xf numFmtId="0" fontId="12" fillId="0" borderId="1" xfId="0" applyFont="1" applyBorder="1"/>
    <xf numFmtId="10" fontId="12" fillId="0" borderId="32" xfId="0" applyNumberFormat="1" applyFont="1" applyBorder="1"/>
    <xf numFmtId="0" fontId="12" fillId="0" borderId="22" xfId="0" applyFont="1" applyBorder="1"/>
    <xf numFmtId="10" fontId="12" fillId="0" borderId="23" xfId="0" applyNumberFormat="1" applyFont="1" applyBorder="1"/>
    <xf numFmtId="0" fontId="12" fillId="0" borderId="21" xfId="0" applyFont="1" applyBorder="1"/>
    <xf numFmtId="10" fontId="12" fillId="0" borderId="33" xfId="0" applyNumberFormat="1" applyFont="1" applyBorder="1"/>
    <xf numFmtId="0" fontId="14" fillId="0" borderId="0" xfId="0" applyFont="1"/>
    <xf numFmtId="165" fontId="0" fillId="0" borderId="0" xfId="0" applyNumberFormat="1"/>
    <xf numFmtId="3" fontId="0" fillId="0" borderId="35" xfId="0" applyNumberFormat="1" applyBorder="1"/>
    <xf numFmtId="3" fontId="0" fillId="0" borderId="36" xfId="0" applyNumberFormat="1" applyBorder="1"/>
    <xf numFmtId="164" fontId="0" fillId="0" borderId="36" xfId="0" applyNumberFormat="1" applyBorder="1"/>
    <xf numFmtId="164" fontId="0" fillId="0" borderId="4" xfId="0" applyNumberFormat="1" applyBorder="1"/>
    <xf numFmtId="164" fontId="0" fillId="0" borderId="35" xfId="0" applyNumberFormat="1" applyBorder="1"/>
    <xf numFmtId="164" fontId="0" fillId="0" borderId="37" xfId="0" applyNumberFormat="1" applyBorder="1"/>
    <xf numFmtId="3" fontId="0" fillId="0" borderId="30" xfId="0" applyNumberFormat="1" applyBorder="1"/>
    <xf numFmtId="3" fontId="0" fillId="0" borderId="12" xfId="0" applyNumberFormat="1" applyBorder="1"/>
    <xf numFmtId="164" fontId="0" fillId="0" borderId="30" xfId="0" applyNumberFormat="1" applyBorder="1"/>
    <xf numFmtId="164" fontId="0" fillId="0" borderId="12" xfId="0" applyNumberFormat="1" applyBorder="1"/>
    <xf numFmtId="164" fontId="0" fillId="0" borderId="29" xfId="0" applyNumberFormat="1" applyBorder="1"/>
    <xf numFmtId="164" fontId="0" fillId="0" borderId="38" xfId="0" applyNumberFormat="1" applyBorder="1"/>
    <xf numFmtId="164" fontId="0" fillId="0" borderId="39" xfId="0" applyNumberFormat="1" applyBorder="1"/>
    <xf numFmtId="0" fontId="12" fillId="0" borderId="0" xfId="0" applyFont="1"/>
    <xf numFmtId="3" fontId="16" fillId="0" borderId="0" xfId="0" applyNumberFormat="1" applyFont="1"/>
    <xf numFmtId="0" fontId="10" fillId="0" borderId="40" xfId="0" applyFont="1" applyBorder="1" applyAlignment="1">
      <alignment horizontal="center" vertical="center"/>
    </xf>
    <xf numFmtId="0" fontId="4" fillId="0" borderId="16" xfId="0" applyFont="1" applyBorder="1" applyAlignment="1">
      <alignment horizontal="left" vertical="center" wrapText="1"/>
    </xf>
    <xf numFmtId="0" fontId="0" fillId="4" borderId="0" xfId="0" applyFill="1"/>
    <xf numFmtId="0" fontId="0" fillId="5" borderId="0" xfId="0" applyFill="1"/>
    <xf numFmtId="49" fontId="3" fillId="0" borderId="0" xfId="0" applyNumberFormat="1" applyFont="1" applyBorder="1"/>
    <xf numFmtId="3" fontId="4" fillId="0" borderId="32" xfId="0" applyNumberFormat="1" applyFont="1" applyBorder="1"/>
    <xf numFmtId="0" fontId="4" fillId="0" borderId="1" xfId="0" applyNumberFormat="1" applyFont="1" applyBorder="1"/>
    <xf numFmtId="0" fontId="4" fillId="0" borderId="3" xfId="0" applyNumberFormat="1" applyFont="1" applyBorder="1"/>
    <xf numFmtId="49" fontId="12" fillId="2" borderId="21" xfId="0" applyNumberFormat="1" applyFont="1" applyFill="1" applyBorder="1"/>
    <xf numFmtId="49" fontId="12" fillId="2" borderId="33" xfId="0" applyNumberFormat="1" applyFont="1" applyFill="1" applyBorder="1" applyAlignment="1">
      <alignment horizontal="center"/>
    </xf>
    <xf numFmtId="49" fontId="17" fillId="2" borderId="33" xfId="0" applyNumberFormat="1" applyFont="1" applyFill="1" applyBorder="1" applyAlignment="1">
      <alignment horizontal="center"/>
    </xf>
    <xf numFmtId="0" fontId="12" fillId="2" borderId="21" xfId="0" applyNumberFormat="1" applyFont="1" applyFill="1" applyBorder="1"/>
    <xf numFmtId="10" fontId="4" fillId="0" borderId="6" xfId="0" applyNumberFormat="1" applyFont="1" applyBorder="1"/>
    <xf numFmtId="10" fontId="4" fillId="0" borderId="36" xfId="0" applyNumberFormat="1" applyFont="1" applyBorder="1"/>
    <xf numFmtId="0" fontId="17" fillId="0" borderId="0" xfId="0" applyFont="1" applyBorder="1"/>
    <xf numFmtId="3" fontId="4" fillId="0" borderId="7" xfId="0" applyNumberFormat="1" applyFont="1" applyFill="1" applyBorder="1"/>
    <xf numFmtId="3" fontId="4" fillId="0" borderId="4" xfId="0" applyNumberFormat="1" applyFont="1" applyFill="1" applyBorder="1"/>
    <xf numFmtId="0" fontId="10" fillId="2" borderId="28" xfId="2" applyFont="1" applyFill="1" applyBorder="1" applyAlignment="1">
      <alignment horizontal="center"/>
    </xf>
    <xf numFmtId="0" fontId="10" fillId="2" borderId="29" xfId="2" applyFont="1" applyFill="1" applyBorder="1" applyAlignment="1">
      <alignment horizontal="center"/>
    </xf>
    <xf numFmtId="0" fontId="10" fillId="2" borderId="3" xfId="2" applyFont="1" applyFill="1" applyBorder="1" applyAlignment="1">
      <alignment horizontal="center"/>
    </xf>
    <xf numFmtId="0" fontId="10" fillId="2" borderId="4" xfId="2" applyFont="1" applyFill="1" applyBorder="1" applyAlignment="1">
      <alignment horizontal="center"/>
    </xf>
    <xf numFmtId="3" fontId="4" fillId="0" borderId="5" xfId="2" applyNumberFormat="1" applyFont="1" applyFill="1" applyBorder="1"/>
    <xf numFmtId="3" fontId="4" fillId="0" borderId="7" xfId="2" applyNumberFormat="1" applyFont="1" applyFill="1" applyBorder="1"/>
    <xf numFmtId="3" fontId="4" fillId="0" borderId="1" xfId="2" applyNumberFormat="1" applyFont="1" applyFill="1" applyBorder="1"/>
    <xf numFmtId="3" fontId="4" fillId="0" borderId="2" xfId="2" applyNumberFormat="1" applyFont="1" applyFill="1" applyBorder="1"/>
    <xf numFmtId="3" fontId="4" fillId="0" borderId="1" xfId="2" applyNumberFormat="1" applyFont="1" applyBorder="1"/>
    <xf numFmtId="3" fontId="4" fillId="0" borderId="3" xfId="2" applyNumberFormat="1" applyFont="1" applyFill="1" applyBorder="1"/>
    <xf numFmtId="3" fontId="4" fillId="0" borderId="4" xfId="2" applyNumberFormat="1" applyFont="1" applyFill="1" applyBorder="1"/>
    <xf numFmtId="0" fontId="17" fillId="0" borderId="0" xfId="0" applyFont="1" applyAlignment="1">
      <alignment horizontal="center"/>
    </xf>
    <xf numFmtId="3" fontId="4" fillId="0" borderId="35" xfId="0" applyNumberFormat="1" applyFont="1" applyBorder="1"/>
    <xf numFmtId="3" fontId="4" fillId="0" borderId="36" xfId="0" applyNumberFormat="1" applyFont="1" applyBorder="1"/>
    <xf numFmtId="10" fontId="4" fillId="0" borderId="35" xfId="0" applyNumberFormat="1" applyFont="1" applyBorder="1"/>
    <xf numFmtId="0" fontId="4" fillId="0" borderId="41" xfId="3" applyFont="1" applyBorder="1" applyAlignment="1">
      <alignment horizontal="left" vertical="center" wrapText="1"/>
    </xf>
    <xf numFmtId="3" fontId="4" fillId="0" borderId="22" xfId="0" applyNumberFormat="1" applyFont="1" applyBorder="1"/>
    <xf numFmtId="3" fontId="4" fillId="0" borderId="34" xfId="0" applyNumberFormat="1" applyFont="1" applyBorder="1"/>
    <xf numFmtId="3" fontId="4" fillId="0" borderId="42" xfId="0" applyNumberFormat="1" applyFont="1" applyBorder="1"/>
    <xf numFmtId="3" fontId="4" fillId="0" borderId="43" xfId="0" applyNumberFormat="1" applyFont="1" applyBorder="1"/>
    <xf numFmtId="3" fontId="4" fillId="0" borderId="34" xfId="0" applyNumberFormat="1" applyFont="1" applyFill="1" applyBorder="1"/>
    <xf numFmtId="3" fontId="4" fillId="0" borderId="22" xfId="2" applyNumberFormat="1" applyFont="1" applyFill="1" applyBorder="1"/>
    <xf numFmtId="3" fontId="4" fillId="0" borderId="34" xfId="2" applyNumberFormat="1" applyFont="1" applyFill="1" applyBorder="1"/>
    <xf numFmtId="49" fontId="0" fillId="2" borderId="0" xfId="0" applyNumberFormat="1" applyFill="1" applyAlignment="1">
      <alignment horizontal="center"/>
    </xf>
    <xf numFmtId="3" fontId="0" fillId="0" borderId="0" xfId="0" applyNumberFormat="1" applyAlignment="1">
      <alignment horizontal="center"/>
    </xf>
    <xf numFmtId="3" fontId="0" fillId="2" borderId="0" xfId="0" applyNumberFormat="1" applyFill="1" applyAlignment="1">
      <alignment horizontal="center"/>
    </xf>
    <xf numFmtId="0" fontId="0" fillId="0" borderId="5" xfId="0" applyBorder="1"/>
    <xf numFmtId="3" fontId="0" fillId="0" borderId="6" xfId="0" applyNumberFormat="1" applyBorder="1"/>
    <xf numFmtId="3" fontId="0" fillId="0" borderId="21" xfId="0" applyNumberFormat="1" applyBorder="1"/>
    <xf numFmtId="49" fontId="0" fillId="2" borderId="33" xfId="0" applyNumberFormat="1" applyFill="1" applyBorder="1" applyAlignment="1">
      <alignment horizontal="center"/>
    </xf>
    <xf numFmtId="3" fontId="17" fillId="0" borderId="0" xfId="0" applyNumberFormat="1" applyFont="1" applyAlignment="1">
      <alignment horizontal="center"/>
    </xf>
    <xf numFmtId="0" fontId="12" fillId="0" borderId="5" xfId="0" applyFont="1" applyBorder="1"/>
    <xf numFmtId="10" fontId="12" fillId="0" borderId="6" xfId="0" applyNumberFormat="1" applyFont="1" applyBorder="1"/>
    <xf numFmtId="3" fontId="12" fillId="0" borderId="21" xfId="0" applyNumberFormat="1" applyFont="1" applyBorder="1"/>
    <xf numFmtId="49" fontId="12" fillId="0" borderId="33" xfId="0" applyNumberFormat="1" applyFont="1" applyFill="1" applyBorder="1" applyAlignment="1">
      <alignment horizontal="center"/>
    </xf>
    <xf numFmtId="0" fontId="3" fillId="0" borderId="0" xfId="0" applyFont="1" applyFill="1"/>
    <xf numFmtId="0" fontId="4" fillId="0" borderId="0" xfId="0" applyFont="1" applyFill="1"/>
    <xf numFmtId="0" fontId="19" fillId="0" borderId="0" xfId="0" applyFont="1"/>
    <xf numFmtId="49" fontId="0" fillId="2" borderId="44" xfId="0" applyNumberFormat="1" applyFill="1" applyBorder="1" applyAlignment="1">
      <alignment horizontal="center"/>
    </xf>
    <xf numFmtId="49" fontId="0" fillId="2" borderId="45" xfId="0" applyNumberFormat="1" applyFill="1" applyBorder="1" applyAlignment="1">
      <alignment horizontal="center"/>
    </xf>
    <xf numFmtId="49" fontId="0" fillId="2" borderId="46" xfId="0" applyNumberFormat="1" applyFill="1" applyBorder="1" applyAlignment="1">
      <alignment horizontal="center"/>
    </xf>
    <xf numFmtId="3" fontId="0" fillId="0" borderId="47" xfId="0" applyNumberFormat="1" applyBorder="1"/>
    <xf numFmtId="3" fontId="0" fillId="0" borderId="48" xfId="0" applyNumberFormat="1" applyBorder="1"/>
    <xf numFmtId="3" fontId="0" fillId="0" borderId="49" xfId="0" applyNumberFormat="1" applyBorder="1"/>
    <xf numFmtId="3" fontId="0" fillId="0" borderId="50" xfId="0" applyNumberFormat="1" applyBorder="1"/>
    <xf numFmtId="3" fontId="0" fillId="0" borderId="51" xfId="0" applyNumberFormat="1" applyBorder="1"/>
    <xf numFmtId="3" fontId="0" fillId="0" borderId="52" xfId="0" applyNumberFormat="1" applyBorder="1"/>
    <xf numFmtId="49" fontId="10" fillId="2" borderId="9" xfId="1" applyNumberFormat="1" applyFont="1" applyFill="1" applyBorder="1" applyAlignment="1">
      <alignment horizontal="center"/>
    </xf>
    <xf numFmtId="49" fontId="10" fillId="2" borderId="8" xfId="1" applyNumberFormat="1" applyFont="1" applyFill="1" applyBorder="1" applyAlignment="1">
      <alignment horizontal="center"/>
    </xf>
    <xf numFmtId="3" fontId="4" fillId="0" borderId="10" xfId="1" applyNumberFormat="1" applyFont="1" applyBorder="1"/>
    <xf numFmtId="3" fontId="4" fillId="0" borderId="7" xfId="1" applyNumberFormat="1" applyFont="1" applyBorder="1"/>
    <xf numFmtId="3" fontId="4" fillId="0" borderId="11" xfId="1" applyNumberFormat="1" applyFont="1" applyBorder="1"/>
    <xf numFmtId="3" fontId="4" fillId="0" borderId="2" xfId="1" applyNumberFormat="1" applyFont="1" applyBorder="1"/>
    <xf numFmtId="3" fontId="4" fillId="0" borderId="12" xfId="1" applyNumberFormat="1" applyFont="1" applyBorder="1"/>
    <xf numFmtId="3" fontId="4" fillId="0" borderId="4" xfId="1" applyNumberFormat="1" applyFont="1" applyBorder="1"/>
    <xf numFmtId="164" fontId="4" fillId="0" borderId="10" xfId="1" applyNumberFormat="1" applyFont="1" applyBorder="1"/>
    <xf numFmtId="164" fontId="4" fillId="0" borderId="7" xfId="1" applyNumberFormat="1" applyFont="1" applyBorder="1"/>
    <xf numFmtId="164" fontId="4" fillId="0" borderId="11" xfId="1" applyNumberFormat="1" applyFont="1" applyBorder="1"/>
    <xf numFmtId="164" fontId="4" fillId="0" borderId="2" xfId="1" applyNumberFormat="1" applyFont="1" applyBorder="1"/>
    <xf numFmtId="164" fontId="4" fillId="0" borderId="12" xfId="1" applyNumberFormat="1" applyFont="1" applyBorder="1"/>
    <xf numFmtId="164" fontId="4" fillId="0" borderId="4" xfId="1" applyNumberFormat="1" applyFont="1" applyBorder="1"/>
    <xf numFmtId="49" fontId="17" fillId="2" borderId="33" xfId="1" applyNumberFormat="1" applyFont="1" applyFill="1" applyBorder="1" applyAlignment="1">
      <alignment horizontal="center"/>
    </xf>
    <xf numFmtId="3" fontId="4" fillId="0" borderId="35" xfId="1" applyNumberFormat="1" applyFont="1" applyBorder="1"/>
    <xf numFmtId="3" fontId="4" fillId="0" borderId="37" xfId="1" applyNumberFormat="1" applyFont="1" applyBorder="1"/>
    <xf numFmtId="3" fontId="4" fillId="0" borderId="32" xfId="1" applyNumberFormat="1" applyFont="1" applyBorder="1"/>
    <xf numFmtId="3" fontId="4" fillId="0" borderId="36" xfId="1" applyNumberFormat="1" applyFont="1" applyBorder="1"/>
    <xf numFmtId="10" fontId="4" fillId="0" borderId="35" xfId="1" applyNumberFormat="1" applyFont="1" applyBorder="1"/>
    <xf numFmtId="10" fontId="4" fillId="0" borderId="37" xfId="1" applyNumberFormat="1" applyFont="1" applyBorder="1"/>
    <xf numFmtId="10" fontId="4" fillId="0" borderId="36" xfId="1" applyNumberFormat="1" applyFont="1" applyBorder="1"/>
    <xf numFmtId="10" fontId="4" fillId="0" borderId="4" xfId="1" applyNumberFormat="1" applyFont="1" applyBorder="1"/>
    <xf numFmtId="3" fontId="4" fillId="0" borderId="6" xfId="1" applyNumberFormat="1" applyFont="1" applyBorder="1"/>
    <xf numFmtId="3" fontId="4" fillId="0" borderId="23" xfId="1" applyNumberFormat="1" applyFont="1" applyBorder="1"/>
    <xf numFmtId="10" fontId="4" fillId="0" borderId="6" xfId="1" applyNumberFormat="1" applyFont="1" applyBorder="1"/>
    <xf numFmtId="0" fontId="9" fillId="0" borderId="0" xfId="1" applyFont="1"/>
    <xf numFmtId="0" fontId="10" fillId="0" borderId="15" xfId="1" applyFont="1" applyBorder="1" applyAlignment="1">
      <alignment horizontal="centerContinuous" vertical="center"/>
    </xf>
    <xf numFmtId="2" fontId="20" fillId="0" borderId="53" xfId="3" applyNumberFormat="1" applyFont="1" applyFill="1" applyBorder="1" applyAlignment="1">
      <alignment horizontal="center"/>
    </xf>
    <xf numFmtId="2" fontId="20" fillId="0" borderId="54" xfId="3" applyNumberFormat="1" applyFont="1" applyFill="1" applyBorder="1" applyAlignment="1">
      <alignment horizontal="center"/>
    </xf>
    <xf numFmtId="3" fontId="20" fillId="0" borderId="53" xfId="3" applyNumberFormat="1" applyFont="1" applyFill="1" applyBorder="1" applyAlignment="1">
      <alignment horizontal="right"/>
    </xf>
    <xf numFmtId="3" fontId="20" fillId="0" borderId="54" xfId="3" applyNumberFormat="1" applyFont="1" applyFill="1" applyBorder="1" applyAlignment="1">
      <alignment horizontal="right" wrapText="1"/>
    </xf>
    <xf numFmtId="3" fontId="20" fillId="0" borderId="55" xfId="3" applyNumberFormat="1" applyFont="1" applyFill="1" applyBorder="1" applyAlignment="1"/>
    <xf numFmtId="3" fontId="20" fillId="0" borderId="56" xfId="3" applyNumberFormat="1" applyFont="1" applyFill="1" applyBorder="1" applyAlignment="1"/>
    <xf numFmtId="3" fontId="20" fillId="0" borderId="54" xfId="3" applyNumberFormat="1" applyFont="1" applyFill="1" applyBorder="1" applyAlignment="1">
      <alignment horizontal="right"/>
    </xf>
    <xf numFmtId="3" fontId="20" fillId="0" borderId="53" xfId="3" applyNumberFormat="1" applyFont="1" applyFill="1" applyBorder="1" applyAlignment="1"/>
    <xf numFmtId="3" fontId="20" fillId="0" borderId="54" xfId="3" applyNumberFormat="1" applyFont="1" applyFill="1" applyBorder="1" applyAlignment="1"/>
    <xf numFmtId="3" fontId="20" fillId="0" borderId="57" xfId="3" applyNumberFormat="1" applyFont="1" applyFill="1" applyBorder="1" applyAlignment="1">
      <alignment horizontal="right"/>
    </xf>
    <xf numFmtId="3" fontId="20" fillId="0" borderId="58" xfId="3" applyNumberFormat="1" applyFont="1" applyFill="1" applyBorder="1" applyAlignment="1">
      <alignment horizontal="right" wrapText="1"/>
    </xf>
    <xf numFmtId="3" fontId="20" fillId="0" borderId="59" xfId="3" applyNumberFormat="1" applyFont="1" applyFill="1" applyBorder="1" applyAlignment="1">
      <alignment horizontal="right"/>
    </xf>
    <xf numFmtId="3" fontId="20" fillId="0" borderId="60" xfId="3" applyNumberFormat="1" applyFont="1" applyFill="1" applyBorder="1" applyAlignment="1">
      <alignment horizontal="right" wrapText="1"/>
    </xf>
    <xf numFmtId="3" fontId="4" fillId="0" borderId="0" xfId="1" applyNumberFormat="1" applyFont="1"/>
    <xf numFmtId="0" fontId="4" fillId="0" borderId="0" xfId="1" applyFont="1"/>
    <xf numFmtId="164" fontId="4" fillId="0" borderId="56" xfId="1" applyNumberFormat="1" applyFont="1" applyBorder="1"/>
    <xf numFmtId="164" fontId="4" fillId="0" borderId="54" xfId="1" applyNumberFormat="1" applyFont="1" applyBorder="1"/>
    <xf numFmtId="164" fontId="4" fillId="0" borderId="60" xfId="1" applyNumberFormat="1" applyFont="1" applyBorder="1"/>
    <xf numFmtId="0" fontId="11" fillId="0" borderId="0" xfId="1" applyFont="1"/>
    <xf numFmtId="3" fontId="4" fillId="0" borderId="55" xfId="1" applyNumberFormat="1" applyFont="1" applyBorder="1"/>
    <xf numFmtId="3" fontId="4" fillId="0" borderId="56" xfId="1" applyNumberFormat="1" applyFont="1" applyBorder="1"/>
    <xf numFmtId="3" fontId="4" fillId="0" borderId="53" xfId="1" applyNumberFormat="1" applyFont="1" applyBorder="1"/>
    <xf numFmtId="3" fontId="4" fillId="0" borderId="54" xfId="1" applyNumberFormat="1" applyFont="1" applyBorder="1"/>
    <xf numFmtId="3" fontId="4" fillId="0" borderId="59" xfId="1" applyNumberFormat="1" applyFont="1" applyBorder="1"/>
    <xf numFmtId="3" fontId="4" fillId="0" borderId="60" xfId="1" applyNumberFormat="1" applyFont="1" applyBorder="1"/>
    <xf numFmtId="164" fontId="4" fillId="0" borderId="55" xfId="1" applyNumberFormat="1" applyFont="1" applyBorder="1"/>
    <xf numFmtId="164" fontId="4" fillId="0" borderId="53" xfId="1" applyNumberFormat="1" applyFont="1" applyBorder="1"/>
    <xf numFmtId="164" fontId="4" fillId="0" borderId="59" xfId="1" applyNumberFormat="1" applyFont="1" applyBorder="1"/>
    <xf numFmtId="3" fontId="4" fillId="0" borderId="61" xfId="1" applyNumberFormat="1" applyFont="1" applyBorder="1"/>
    <xf numFmtId="3" fontId="4" fillId="0" borderId="62" xfId="1" applyNumberFormat="1" applyFont="1" applyBorder="1"/>
    <xf numFmtId="3" fontId="4" fillId="0" borderId="63" xfId="1" applyNumberFormat="1" applyFont="1" applyBorder="1"/>
    <xf numFmtId="0" fontId="10" fillId="2" borderId="37" xfId="2" applyFont="1" applyFill="1" applyBorder="1" applyAlignment="1">
      <alignment horizontal="center"/>
    </xf>
    <xf numFmtId="3" fontId="20" fillId="0" borderId="64" xfId="3" applyNumberFormat="1" applyFont="1" applyFill="1" applyBorder="1" applyAlignment="1"/>
    <xf numFmtId="3" fontId="20" fillId="0" borderId="65" xfId="3" applyNumberFormat="1" applyFont="1" applyFill="1" applyBorder="1" applyAlignment="1"/>
    <xf numFmtId="2" fontId="20" fillId="0" borderId="66" xfId="3" applyNumberFormat="1" applyFont="1" applyFill="1" applyBorder="1" applyAlignment="1">
      <alignment horizontal="center"/>
    </xf>
    <xf numFmtId="2" fontId="20" fillId="0" borderId="67" xfId="3" applyNumberFormat="1" applyFont="1" applyFill="1" applyBorder="1" applyAlignment="1">
      <alignment horizontal="center"/>
    </xf>
    <xf numFmtId="3" fontId="20" fillId="0" borderId="66" xfId="3" applyNumberFormat="1" applyFont="1" applyFill="1" applyBorder="1" applyAlignment="1">
      <alignment horizontal="right"/>
    </xf>
    <xf numFmtId="3" fontId="20" fillId="0" borderId="67" xfId="3" applyNumberFormat="1" applyFont="1" applyFill="1" applyBorder="1" applyAlignment="1">
      <alignment horizontal="right"/>
    </xf>
    <xf numFmtId="3" fontId="20" fillId="0" borderId="66" xfId="3" applyNumberFormat="1" applyFont="1" applyFill="1" applyBorder="1" applyAlignment="1"/>
    <xf numFmtId="3" fontId="20" fillId="0" borderId="67" xfId="3" applyNumberFormat="1" applyFont="1" applyFill="1" applyBorder="1" applyAlignment="1"/>
    <xf numFmtId="3" fontId="20" fillId="0" borderId="68" xfId="3" applyNumberFormat="1" applyFont="1" applyFill="1" applyBorder="1" applyAlignment="1">
      <alignment horizontal="right"/>
    </xf>
    <xf numFmtId="3" fontId="20" fillId="0" borderId="69" xfId="3" applyNumberFormat="1" applyFont="1" applyFill="1" applyBorder="1" applyAlignment="1">
      <alignment horizontal="right"/>
    </xf>
    <xf numFmtId="3" fontId="20" fillId="0" borderId="70" xfId="3" applyNumberFormat="1" applyFont="1" applyFill="1" applyBorder="1" applyAlignment="1">
      <alignment horizontal="right"/>
    </xf>
    <xf numFmtId="3" fontId="20" fillId="0" borderId="71" xfId="3" applyNumberFormat="1" applyFont="1" applyFill="1" applyBorder="1" applyAlignment="1">
      <alignment horizontal="right"/>
    </xf>
    <xf numFmtId="49" fontId="0" fillId="0" borderId="0" xfId="0" applyNumberFormat="1" applyAlignment="1">
      <alignment horizontal="center"/>
    </xf>
    <xf numFmtId="49" fontId="10" fillId="2" borderId="21" xfId="1" applyNumberFormat="1" applyFont="1" applyFill="1" applyBorder="1" applyAlignment="1">
      <alignment horizontal="center"/>
    </xf>
    <xf numFmtId="0" fontId="10" fillId="0" borderId="15" xfId="0" applyFont="1" applyBorder="1" applyAlignment="1">
      <alignment horizontal="center" vertical="center"/>
    </xf>
    <xf numFmtId="0" fontId="10" fillId="0" borderId="41" xfId="0" applyFont="1" applyBorder="1" applyAlignment="1">
      <alignment horizontal="center" vertical="center"/>
    </xf>
    <xf numFmtId="0" fontId="4" fillId="0" borderId="15" xfId="3" applyFont="1" applyBorder="1" applyAlignment="1">
      <alignment horizontal="left" vertical="center" wrapText="1" indent="2"/>
    </xf>
    <xf numFmtId="0" fontId="10" fillId="2" borderId="81" xfId="2" applyFont="1" applyFill="1" applyBorder="1" applyAlignment="1">
      <alignment horizontal="center"/>
    </xf>
    <xf numFmtId="0" fontId="10" fillId="2" borderId="51" xfId="2" applyFont="1" applyFill="1" applyBorder="1" applyAlignment="1">
      <alignment horizontal="center"/>
    </xf>
    <xf numFmtId="0" fontId="10" fillId="2" borderId="82" xfId="2" applyFont="1" applyFill="1" applyBorder="1" applyAlignment="1">
      <alignment horizontal="center"/>
    </xf>
    <xf numFmtId="3" fontId="20" fillId="0" borderId="60" xfId="3" applyNumberFormat="1" applyFont="1" applyFill="1" applyBorder="1" applyAlignment="1">
      <alignment horizontal="right"/>
    </xf>
    <xf numFmtId="0" fontId="10" fillId="2" borderId="52" xfId="2" applyFont="1" applyFill="1" applyBorder="1" applyAlignment="1">
      <alignment horizontal="center"/>
    </xf>
    <xf numFmtId="3" fontId="4" fillId="0" borderId="34" xfId="1" applyNumberFormat="1" applyFont="1" applyBorder="1"/>
    <xf numFmtId="49" fontId="0" fillId="2" borderId="83" xfId="0" applyNumberFormat="1" applyFill="1" applyBorder="1" applyAlignment="1">
      <alignment horizontal="center"/>
    </xf>
    <xf numFmtId="49" fontId="0" fillId="2" borderId="84" xfId="0" applyNumberFormat="1" applyFill="1" applyBorder="1" applyAlignment="1">
      <alignment horizontal="center"/>
    </xf>
    <xf numFmtId="3" fontId="0" fillId="0" borderId="85" xfId="0" applyNumberFormat="1" applyBorder="1"/>
    <xf numFmtId="3" fontId="0" fillId="0" borderId="86" xfId="0" applyNumberFormat="1" applyBorder="1"/>
    <xf numFmtId="3" fontId="0" fillId="0" borderId="87" xfId="0" applyNumberFormat="1" applyBorder="1"/>
    <xf numFmtId="3" fontId="0" fillId="0" borderId="83" xfId="0" applyNumberFormat="1" applyBorder="1"/>
    <xf numFmtId="3" fontId="0" fillId="0" borderId="84" xfId="0" applyNumberFormat="1" applyBorder="1"/>
    <xf numFmtId="49" fontId="12" fillId="0" borderId="83" xfId="0" applyNumberFormat="1" applyFont="1" applyFill="1" applyBorder="1" applyAlignment="1">
      <alignment horizontal="center"/>
    </xf>
    <xf numFmtId="49" fontId="12" fillId="0" borderId="84" xfId="0" applyNumberFormat="1" applyFont="1" applyFill="1" applyBorder="1" applyAlignment="1">
      <alignment horizontal="center"/>
    </xf>
    <xf numFmtId="10" fontId="12" fillId="0" borderId="47" xfId="0" applyNumberFormat="1" applyFont="1" applyBorder="1"/>
    <xf numFmtId="10" fontId="12" fillId="0" borderId="88" xfId="0" applyNumberFormat="1" applyFont="1" applyBorder="1"/>
    <xf numFmtId="10" fontId="12" fillId="0" borderId="89" xfId="0" applyNumberFormat="1" applyFont="1" applyBorder="1"/>
    <xf numFmtId="10" fontId="12" fillId="0" borderId="49" xfId="0" applyNumberFormat="1" applyFont="1" applyBorder="1"/>
    <xf numFmtId="10" fontId="12" fillId="0" borderId="83" xfId="0" applyNumberFormat="1" applyFont="1" applyBorder="1"/>
    <xf numFmtId="10" fontId="12" fillId="0" borderId="84" xfId="0" applyNumberFormat="1" applyFont="1" applyBorder="1"/>
    <xf numFmtId="49" fontId="17" fillId="2" borderId="83" xfId="1" applyNumberFormat="1" applyFont="1" applyFill="1" applyBorder="1" applyAlignment="1">
      <alignment horizontal="center"/>
    </xf>
    <xf numFmtId="49" fontId="17" fillId="2" borderId="84" xfId="1" applyNumberFormat="1" applyFont="1" applyFill="1" applyBorder="1" applyAlignment="1">
      <alignment horizontal="center"/>
    </xf>
    <xf numFmtId="3" fontId="4" fillId="0" borderId="85" xfId="1" applyNumberFormat="1" applyFont="1" applyBorder="1"/>
    <xf numFmtId="3" fontId="4" fillId="0" borderId="88" xfId="1" applyNumberFormat="1" applyFont="1" applyBorder="1"/>
    <xf numFmtId="3" fontId="4" fillId="0" borderId="89" xfId="1" applyNumberFormat="1" applyFont="1" applyBorder="1"/>
    <xf numFmtId="10" fontId="4" fillId="0" borderId="85" xfId="1" applyNumberFormat="1" applyFont="1" applyBorder="1"/>
    <xf numFmtId="10" fontId="4" fillId="0" borderId="87" xfId="1" applyNumberFormat="1" applyFont="1" applyBorder="1"/>
    <xf numFmtId="3" fontId="4" fillId="0" borderId="87" xfId="1" applyNumberFormat="1" applyFont="1" applyBorder="1"/>
    <xf numFmtId="0" fontId="4" fillId="0" borderId="0" xfId="0" applyFont="1" applyFill="1" applyBorder="1" applyAlignment="1"/>
    <xf numFmtId="0" fontId="12" fillId="0" borderId="0" xfId="0" applyFont="1" applyFill="1" applyBorder="1" applyAlignment="1"/>
    <xf numFmtId="3" fontId="4" fillId="0" borderId="89" xfId="0" applyNumberFormat="1" applyFont="1" applyBorder="1"/>
    <xf numFmtId="3" fontId="4" fillId="0" borderId="89" xfId="0" applyNumberFormat="1" applyFont="1" applyFill="1" applyBorder="1"/>
    <xf numFmtId="3" fontId="4" fillId="0" borderId="89" xfId="2" applyNumberFormat="1" applyFont="1" applyFill="1" applyBorder="1"/>
    <xf numFmtId="3" fontId="0" fillId="0" borderId="90" xfId="0" applyNumberFormat="1" applyBorder="1"/>
    <xf numFmtId="3" fontId="0" fillId="0" borderId="91" xfId="0" applyNumberFormat="1" applyBorder="1"/>
    <xf numFmtId="3" fontId="0" fillId="0" borderId="92" xfId="0" applyNumberFormat="1" applyBorder="1"/>
    <xf numFmtId="3" fontId="0" fillId="0" borderId="93" xfId="0" applyNumberFormat="1" applyBorder="1"/>
    <xf numFmtId="3" fontId="0" fillId="0" borderId="94" xfId="0" applyNumberFormat="1" applyBorder="1"/>
    <xf numFmtId="3" fontId="0" fillId="0" borderId="95" xfId="0" applyNumberFormat="1" applyBorder="1"/>
    <xf numFmtId="10" fontId="12" fillId="0" borderId="96" xfId="0" applyNumberFormat="1" applyFont="1" applyBorder="1"/>
    <xf numFmtId="10" fontId="12" fillId="0" borderId="37" xfId="0" applyNumberFormat="1" applyFont="1" applyBorder="1"/>
    <xf numFmtId="10" fontId="12" fillId="0" borderId="97" xfId="0" applyNumberFormat="1" applyFont="1" applyBorder="1"/>
    <xf numFmtId="10" fontId="12" fillId="0" borderId="4" xfId="0" applyNumberFormat="1" applyFont="1" applyBorder="1"/>
    <xf numFmtId="0" fontId="10" fillId="2" borderId="73" xfId="0" applyFont="1" applyFill="1" applyBorder="1" applyAlignment="1">
      <alignment horizontal="center" vertical="center"/>
    </xf>
    <xf numFmtId="0" fontId="10" fillId="2" borderId="74" xfId="0" applyFont="1" applyFill="1" applyBorder="1" applyAlignment="1">
      <alignment horizontal="center" vertical="center"/>
    </xf>
    <xf numFmtId="3" fontId="0" fillId="0" borderId="75" xfId="0" applyNumberFormat="1" applyBorder="1" applyAlignment="1">
      <alignment horizontal="right"/>
    </xf>
    <xf numFmtId="3" fontId="0" fillId="0" borderId="31" xfId="0" applyNumberFormat="1" applyBorder="1" applyAlignment="1">
      <alignment horizontal="right"/>
    </xf>
    <xf numFmtId="3" fontId="0" fillId="0" borderId="29" xfId="0" applyNumberFormat="1" applyBorder="1" applyAlignment="1">
      <alignment horizontal="right"/>
    </xf>
    <xf numFmtId="3" fontId="0" fillId="0" borderId="76" xfId="0" applyNumberFormat="1" applyBorder="1" applyAlignment="1">
      <alignment horizontal="right"/>
    </xf>
    <xf numFmtId="3" fontId="0" fillId="0" borderId="77" xfId="0" applyNumberFormat="1" applyBorder="1" applyAlignment="1">
      <alignment horizontal="right"/>
    </xf>
    <xf numFmtId="3" fontId="0" fillId="0" borderId="78" xfId="0" applyNumberFormat="1" applyBorder="1" applyAlignment="1">
      <alignment horizontal="right"/>
    </xf>
    <xf numFmtId="3" fontId="0" fillId="2" borderId="79" xfId="0" applyNumberFormat="1" applyFill="1" applyBorder="1"/>
    <xf numFmtId="3" fontId="0" fillId="2" borderId="80" xfId="0" applyNumberFormat="1" applyFill="1" applyBorder="1"/>
    <xf numFmtId="3" fontId="0" fillId="2" borderId="72" xfId="0" applyNumberFormat="1" applyFill="1" applyBorder="1"/>
  </cellXfs>
  <cellStyles count="5">
    <cellStyle name="normální" xfId="0" builtinId="0"/>
    <cellStyle name="normální 3" xfId="1"/>
    <cellStyle name="normální_Tabulky a grafy 1 až 11_prac_IIp2006" xfId="2"/>
    <cellStyle name="normální_zákl.ukazatele95" xfId="3"/>
    <cellStyle name="procent" xfId="4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Graf č. 1: Celkové příjmy zdravotních pojišťoven v mil. Kč</a:t>
            </a:r>
          </a:p>
        </c:rich>
      </c:tx>
      <c:layout>
        <c:manualLayout>
          <c:xMode val="edge"/>
          <c:yMode val="edge"/>
          <c:x val="0.18390834766343919"/>
          <c:y val="1.5873015873015879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7.9023099383614334E-2"/>
          <c:y val="0.14603219876053691"/>
          <c:w val="0.91092081834930005"/>
          <c:h val="0.58730340805868053"/>
        </c:manualLayout>
      </c:layout>
      <c:barChart>
        <c:barDir val="col"/>
        <c:grouping val="stacked"/>
        <c:ser>
          <c:idx val="0"/>
          <c:order val="0"/>
          <c:tx>
            <c:strRef>
              <c:f>'Tabulka 1,2,3'!$A$4</c:f>
              <c:strCache>
                <c:ptCount val="1"/>
                <c:pt idx="0">
                  <c:v>vybrané pojistné včetně ČKA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'Tabulka 1,2,3'!$B$3:$AC$3</c:f>
              <c:strCache>
                <c:ptCount val="28"/>
                <c:pt idx="0">
                  <c:v>Ip/1998</c:v>
                </c:pt>
                <c:pt idx="1">
                  <c:v>IIp/1998</c:v>
                </c:pt>
                <c:pt idx="2">
                  <c:v>Ip/1999</c:v>
                </c:pt>
                <c:pt idx="3">
                  <c:v>IIp/1999</c:v>
                </c:pt>
                <c:pt idx="4">
                  <c:v>Ip/2000</c:v>
                </c:pt>
                <c:pt idx="5">
                  <c:v>IIp/2000</c:v>
                </c:pt>
                <c:pt idx="6">
                  <c:v>Ip/2001</c:v>
                </c:pt>
                <c:pt idx="7">
                  <c:v>IIp/2001</c:v>
                </c:pt>
                <c:pt idx="8">
                  <c:v>Ip/2002</c:v>
                </c:pt>
                <c:pt idx="9">
                  <c:v>IIp/2002</c:v>
                </c:pt>
                <c:pt idx="10">
                  <c:v>Ip/2003</c:v>
                </c:pt>
                <c:pt idx="11">
                  <c:v>IIp/2003</c:v>
                </c:pt>
                <c:pt idx="12">
                  <c:v>Ip/2004</c:v>
                </c:pt>
                <c:pt idx="13">
                  <c:v>IIp/2004</c:v>
                </c:pt>
                <c:pt idx="14">
                  <c:v>Ip/2005</c:v>
                </c:pt>
                <c:pt idx="15">
                  <c:v>IIp/2005</c:v>
                </c:pt>
                <c:pt idx="16">
                  <c:v>Ip/2006</c:v>
                </c:pt>
                <c:pt idx="17">
                  <c:v>IIp/2006</c:v>
                </c:pt>
                <c:pt idx="18">
                  <c:v>Ip/2007</c:v>
                </c:pt>
                <c:pt idx="19">
                  <c:v>IIp/2007</c:v>
                </c:pt>
                <c:pt idx="20">
                  <c:v>Ip/2008</c:v>
                </c:pt>
                <c:pt idx="21">
                  <c:v>IIp/2008</c:v>
                </c:pt>
                <c:pt idx="22">
                  <c:v>Ip/2009</c:v>
                </c:pt>
                <c:pt idx="23">
                  <c:v>IIp/2009</c:v>
                </c:pt>
                <c:pt idx="24">
                  <c:v>Ip/2010</c:v>
                </c:pt>
                <c:pt idx="25">
                  <c:v>IIp/2010</c:v>
                </c:pt>
                <c:pt idx="26">
                  <c:v>Ip/2011</c:v>
                </c:pt>
                <c:pt idx="27">
                  <c:v>IIp/2011</c:v>
                </c:pt>
              </c:strCache>
            </c:strRef>
          </c:cat>
          <c:val>
            <c:numRef>
              <c:f>'Tabulka 1,2,3'!$B$4:$AC$4</c:f>
              <c:numCache>
                <c:formatCode>#,##0</c:formatCode>
                <c:ptCount val="28"/>
                <c:pt idx="0">
                  <c:v>38667.066306666668</c:v>
                </c:pt>
                <c:pt idx="1">
                  <c:v>40912.992859999998</c:v>
                </c:pt>
                <c:pt idx="2">
                  <c:v>40403.094013333335</c:v>
                </c:pt>
                <c:pt idx="3">
                  <c:v>42802.918455000006</c:v>
                </c:pt>
                <c:pt idx="4">
                  <c:v>42307.732490000002</c:v>
                </c:pt>
                <c:pt idx="5">
                  <c:v>45420.967994999992</c:v>
                </c:pt>
                <c:pt idx="6">
                  <c:v>47201.395016666655</c:v>
                </c:pt>
                <c:pt idx="7">
                  <c:v>51988.192803333339</c:v>
                </c:pt>
                <c:pt idx="8">
                  <c:v>50746.448216999997</c:v>
                </c:pt>
                <c:pt idx="9">
                  <c:v>53471</c:v>
                </c:pt>
                <c:pt idx="10">
                  <c:v>53883</c:v>
                </c:pt>
                <c:pt idx="11">
                  <c:v>57365.73458833334</c:v>
                </c:pt>
                <c:pt idx="12">
                  <c:v>59467</c:v>
                </c:pt>
                <c:pt idx="13">
                  <c:v>62016.792138333331</c:v>
                </c:pt>
                <c:pt idx="14">
                  <c:v>62490.066490999998</c:v>
                </c:pt>
                <c:pt idx="15">
                  <c:v>67340.132727000004</c:v>
                </c:pt>
                <c:pt idx="16">
                  <c:v>66573.863717999993</c:v>
                </c:pt>
                <c:pt idx="17">
                  <c:v>70767.249448999995</c:v>
                </c:pt>
                <c:pt idx="18">
                  <c:v>73717.513707999999</c:v>
                </c:pt>
                <c:pt idx="19">
                  <c:v>78002.740558000005</c:v>
                </c:pt>
                <c:pt idx="20">
                  <c:v>80760.583692999993</c:v>
                </c:pt>
                <c:pt idx="21">
                  <c:v>80883.322339999999</c:v>
                </c:pt>
                <c:pt idx="22">
                  <c:v>80153.036795000007</c:v>
                </c:pt>
                <c:pt idx="23">
                  <c:v>79959.866792999994</c:v>
                </c:pt>
                <c:pt idx="24">
                  <c:v>78164.225126000005</c:v>
                </c:pt>
                <c:pt idx="25">
                  <c:v>81846.893798000005</c:v>
                </c:pt>
                <c:pt idx="26">
                  <c:v>81025.152350999997</c:v>
                </c:pt>
                <c:pt idx="27">
                  <c:v>81829.514097000007</c:v>
                </c:pt>
              </c:numCache>
            </c:numRef>
          </c:val>
        </c:ser>
        <c:ser>
          <c:idx val="1"/>
          <c:order val="1"/>
          <c:tx>
            <c:strRef>
              <c:f>'Tabulka 1,2,3'!$A$5</c:f>
              <c:strCache>
                <c:ptCount val="1"/>
                <c:pt idx="0">
                  <c:v>pojistné ze státního rozpočtu bez předsunuté platby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'Tabulka 1,2,3'!$B$3:$AC$3</c:f>
              <c:strCache>
                <c:ptCount val="28"/>
                <c:pt idx="0">
                  <c:v>Ip/1998</c:v>
                </c:pt>
                <c:pt idx="1">
                  <c:v>IIp/1998</c:v>
                </c:pt>
                <c:pt idx="2">
                  <c:v>Ip/1999</c:v>
                </c:pt>
                <c:pt idx="3">
                  <c:v>IIp/1999</c:v>
                </c:pt>
                <c:pt idx="4">
                  <c:v>Ip/2000</c:v>
                </c:pt>
                <c:pt idx="5">
                  <c:v>IIp/2000</c:v>
                </c:pt>
                <c:pt idx="6">
                  <c:v>Ip/2001</c:v>
                </c:pt>
                <c:pt idx="7">
                  <c:v>IIp/2001</c:v>
                </c:pt>
                <c:pt idx="8">
                  <c:v>Ip/2002</c:v>
                </c:pt>
                <c:pt idx="9">
                  <c:v>IIp/2002</c:v>
                </c:pt>
                <c:pt idx="10">
                  <c:v>Ip/2003</c:v>
                </c:pt>
                <c:pt idx="11">
                  <c:v>IIp/2003</c:v>
                </c:pt>
                <c:pt idx="12">
                  <c:v>Ip/2004</c:v>
                </c:pt>
                <c:pt idx="13">
                  <c:v>IIp/2004</c:v>
                </c:pt>
                <c:pt idx="14">
                  <c:v>Ip/2005</c:v>
                </c:pt>
                <c:pt idx="15">
                  <c:v>IIp/2005</c:v>
                </c:pt>
                <c:pt idx="16">
                  <c:v>Ip/2006</c:v>
                </c:pt>
                <c:pt idx="17">
                  <c:v>IIp/2006</c:v>
                </c:pt>
                <c:pt idx="18">
                  <c:v>Ip/2007</c:v>
                </c:pt>
                <c:pt idx="19">
                  <c:v>IIp/2007</c:v>
                </c:pt>
                <c:pt idx="20">
                  <c:v>Ip/2008</c:v>
                </c:pt>
                <c:pt idx="21">
                  <c:v>IIp/2008</c:v>
                </c:pt>
                <c:pt idx="22">
                  <c:v>Ip/2009</c:v>
                </c:pt>
                <c:pt idx="23">
                  <c:v>IIp/2009</c:v>
                </c:pt>
                <c:pt idx="24">
                  <c:v>Ip/2010</c:v>
                </c:pt>
                <c:pt idx="25">
                  <c:v>IIp/2010</c:v>
                </c:pt>
                <c:pt idx="26">
                  <c:v>Ip/2011</c:v>
                </c:pt>
                <c:pt idx="27">
                  <c:v>IIp/2011</c:v>
                </c:pt>
              </c:strCache>
            </c:strRef>
          </c:cat>
          <c:val>
            <c:numRef>
              <c:f>'Tabulka 1,2,3'!$B$5:$AC$5</c:f>
              <c:numCache>
                <c:formatCode>#,##0</c:formatCode>
                <c:ptCount val="28"/>
                <c:pt idx="0">
                  <c:v>9892.6870909999998</c:v>
                </c:pt>
                <c:pt idx="1">
                  <c:v>13497.73992</c:v>
                </c:pt>
                <c:pt idx="2">
                  <c:v>13698.850816</c:v>
                </c:pt>
                <c:pt idx="3">
                  <c:v>13725.508384000001</c:v>
                </c:pt>
                <c:pt idx="4">
                  <c:v>13810.06700981</c:v>
                </c:pt>
                <c:pt idx="5">
                  <c:v>13671.162017889999</c:v>
                </c:pt>
                <c:pt idx="6">
                  <c:v>13769.114431359998</c:v>
                </c:pt>
                <c:pt idx="7">
                  <c:v>15278.881084099999</c:v>
                </c:pt>
                <c:pt idx="8">
                  <c:v>15334.190452999999</c:v>
                </c:pt>
                <c:pt idx="9">
                  <c:v>15245</c:v>
                </c:pt>
                <c:pt idx="10">
                  <c:v>16335</c:v>
                </c:pt>
                <c:pt idx="11">
                  <c:v>16168.105751719999</c:v>
                </c:pt>
                <c:pt idx="12">
                  <c:v>16767</c:v>
                </c:pt>
                <c:pt idx="13">
                  <c:v>16618.905809659998</c:v>
                </c:pt>
                <c:pt idx="14">
                  <c:v>16951.959793009999</c:v>
                </c:pt>
                <c:pt idx="15">
                  <c:v>16789.055452689998</c:v>
                </c:pt>
                <c:pt idx="16">
                  <c:v>20793.908982000001</c:v>
                </c:pt>
                <c:pt idx="17">
                  <c:v>22216.553142000001</c:v>
                </c:pt>
                <c:pt idx="18">
                  <c:v>23848.342798000001</c:v>
                </c:pt>
                <c:pt idx="19">
                  <c:v>23632.26181</c:v>
                </c:pt>
                <c:pt idx="20">
                  <c:v>23669.96746</c:v>
                </c:pt>
                <c:pt idx="21">
                  <c:v>23610.728413779998</c:v>
                </c:pt>
                <c:pt idx="22">
                  <c:v>24239.22648673</c:v>
                </c:pt>
                <c:pt idx="23">
                  <c:v>24445.73305264</c:v>
                </c:pt>
                <c:pt idx="24">
                  <c:v>26486.109594630001</c:v>
                </c:pt>
                <c:pt idx="25">
                  <c:v>26220.674765610001</c:v>
                </c:pt>
                <c:pt idx="26">
                  <c:v>26519.002714950002</c:v>
                </c:pt>
                <c:pt idx="27">
                  <c:v>26206.266524430001</c:v>
                </c:pt>
              </c:numCache>
            </c:numRef>
          </c:val>
        </c:ser>
        <c:overlap val="100"/>
        <c:axId val="311353728"/>
        <c:axId val="312877056"/>
      </c:barChart>
      <c:catAx>
        <c:axId val="311353728"/>
        <c:scaling>
          <c:orientation val="minMax"/>
        </c:scaling>
        <c:axPos val="b"/>
        <c:numFmt formatCode="@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12877056"/>
        <c:crosses val="autoZero"/>
        <c:auto val="1"/>
        <c:lblAlgn val="ctr"/>
        <c:lblOffset val="100"/>
        <c:tickLblSkip val="1"/>
        <c:tickMarkSkip val="1"/>
      </c:catAx>
      <c:valAx>
        <c:axId val="312877056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025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/>
                  <a:t>mil. Kč</a:t>
                </a:r>
              </a:p>
            </c:rich>
          </c:tx>
          <c:layout>
            <c:manualLayout>
              <c:xMode val="edge"/>
              <c:yMode val="edge"/>
              <c:x val="7.1839080459770114E-3"/>
              <c:y val="4.7619047619047623E-2"/>
            </c:manualLayout>
          </c:layout>
          <c:spPr>
            <a:noFill/>
            <a:ln w="25400">
              <a:noFill/>
            </a:ln>
          </c:spPr>
        </c:title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25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11353728"/>
        <c:crosses val="autoZero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8.9080610613328254E-2"/>
          <c:y val="0.90793917426988424"/>
          <c:w val="0.87787476996409963"/>
          <c:h val="7.619080948214807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20" b="1" i="0" u="none" strike="noStrike" baseline="0">
              <a:solidFill>
                <a:srgbClr val="000000"/>
              </a:solidFill>
              <a:latin typeface="Arial CE"/>
              <a:ea typeface="Arial CE"/>
              <a:cs typeface="Arial CE"/>
            </a:defRPr>
          </a:pPr>
          <a:endParaRPr lang="cs-CZ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65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Graf č. 2: Vývoj celkových příjmů zdravotních pojišťoven v % vztažený ke stejnému pololetí předchozího roku</a:t>
            </a:r>
          </a:p>
        </c:rich>
      </c:tx>
      <c:layout>
        <c:manualLayout>
          <c:xMode val="edge"/>
          <c:yMode val="edge"/>
          <c:x val="0.11255426405032704"/>
          <c:y val="1.577287066246063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6.9264166869823909E-2"/>
          <c:y val="0.20504731861198741"/>
          <c:w val="0.9105351936428937"/>
          <c:h val="0.54258675078864183"/>
        </c:manualLayout>
      </c:layout>
      <c:barChart>
        <c:barDir val="col"/>
        <c:grouping val="clustered"/>
        <c:ser>
          <c:idx val="0"/>
          <c:order val="0"/>
          <c:tx>
            <c:strRef>
              <c:f>'Tabulka 1,2,3'!$A$14</c:f>
              <c:strCache>
                <c:ptCount val="1"/>
                <c:pt idx="0">
                  <c:v>vybrané pojistné včetně ČKA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'Tabulka 1,2,3'!$B$13:$AC$13</c:f>
              <c:strCache>
                <c:ptCount val="28"/>
                <c:pt idx="0">
                  <c:v>Ip/1998</c:v>
                </c:pt>
                <c:pt idx="1">
                  <c:v>IIp/1998</c:v>
                </c:pt>
                <c:pt idx="2">
                  <c:v>Ip/1999</c:v>
                </c:pt>
                <c:pt idx="3">
                  <c:v>IIp/1999</c:v>
                </c:pt>
                <c:pt idx="4">
                  <c:v>Ip/2000</c:v>
                </c:pt>
                <c:pt idx="5">
                  <c:v>IIp/2000</c:v>
                </c:pt>
                <c:pt idx="6">
                  <c:v>Ip/2001</c:v>
                </c:pt>
                <c:pt idx="7">
                  <c:v>IIp/2001</c:v>
                </c:pt>
                <c:pt idx="8">
                  <c:v>Ip/2002</c:v>
                </c:pt>
                <c:pt idx="9">
                  <c:v>IIp/2002</c:v>
                </c:pt>
                <c:pt idx="10">
                  <c:v>Ip/2003</c:v>
                </c:pt>
                <c:pt idx="11">
                  <c:v>IIp/2003</c:v>
                </c:pt>
                <c:pt idx="12">
                  <c:v>Ip/2004</c:v>
                </c:pt>
                <c:pt idx="13">
                  <c:v>IIp/2004</c:v>
                </c:pt>
                <c:pt idx="14">
                  <c:v>Ip/2005</c:v>
                </c:pt>
                <c:pt idx="15">
                  <c:v>IIp/2005</c:v>
                </c:pt>
                <c:pt idx="16">
                  <c:v>Ip/2006</c:v>
                </c:pt>
                <c:pt idx="17">
                  <c:v>IIp/2006</c:v>
                </c:pt>
                <c:pt idx="18">
                  <c:v>Ip/2007</c:v>
                </c:pt>
                <c:pt idx="19">
                  <c:v>IIp/2007</c:v>
                </c:pt>
                <c:pt idx="20">
                  <c:v>Ip/2008</c:v>
                </c:pt>
                <c:pt idx="21">
                  <c:v>IIp/2008</c:v>
                </c:pt>
                <c:pt idx="22">
                  <c:v>Ip/2009</c:v>
                </c:pt>
                <c:pt idx="23">
                  <c:v>IIp/2009</c:v>
                </c:pt>
                <c:pt idx="24">
                  <c:v>Ip/2010</c:v>
                </c:pt>
                <c:pt idx="25">
                  <c:v>IIp/2010</c:v>
                </c:pt>
                <c:pt idx="26">
                  <c:v>Ip/2011</c:v>
                </c:pt>
                <c:pt idx="27">
                  <c:v>IIp/2011</c:v>
                </c:pt>
              </c:strCache>
            </c:strRef>
          </c:cat>
          <c:val>
            <c:numRef>
              <c:f>'Tabulka 1,2,3'!$B$14:$AC$14</c:f>
              <c:numCache>
                <c:formatCode>0.0%</c:formatCode>
                <c:ptCount val="28"/>
                <c:pt idx="0">
                  <c:v>1</c:v>
                </c:pt>
                <c:pt idx="1">
                  <c:v>1</c:v>
                </c:pt>
                <c:pt idx="2">
                  <c:v>1.0448968042441678</c:v>
                </c:pt>
                <c:pt idx="3">
                  <c:v>1.0461937752016122</c:v>
                </c:pt>
                <c:pt idx="4">
                  <c:v>1.0471409064869666</c:v>
                </c:pt>
                <c:pt idx="5">
                  <c:v>1.0611652110300007</c:v>
                </c:pt>
                <c:pt idx="6">
                  <c:v>1.1156682771364155</c:v>
                </c:pt>
                <c:pt idx="7">
                  <c:v>1.1445857518724893</c:v>
                </c:pt>
                <c:pt idx="8">
                  <c:v>1.0751048395726779</c:v>
                </c:pt>
                <c:pt idx="9">
                  <c:v>1.0285219992600241</c:v>
                </c:pt>
                <c:pt idx="10">
                  <c:v>1.0618083017275928</c:v>
                </c:pt>
                <c:pt idx="11">
                  <c:v>1.0728382597732105</c:v>
                </c:pt>
                <c:pt idx="12">
                  <c:v>1.1036319432845239</c:v>
                </c:pt>
                <c:pt idx="13">
                  <c:v>1.0810772769385208</c:v>
                </c:pt>
                <c:pt idx="14">
                  <c:v>1.0508360349605663</c:v>
                </c:pt>
                <c:pt idx="15">
                  <c:v>1.0858370838787106</c:v>
                </c:pt>
                <c:pt idx="16">
                  <c:v>1.0653511422905615</c:v>
                </c:pt>
                <c:pt idx="17">
                  <c:v>1.0508926339051585</c:v>
                </c:pt>
                <c:pt idx="18">
                  <c:v>1.1073041219337934</c:v>
                </c:pt>
                <c:pt idx="19">
                  <c:v>1.1022434977385185</c:v>
                </c:pt>
                <c:pt idx="20">
                  <c:v>1.0955413392385704</c:v>
                </c:pt>
                <c:pt idx="21">
                  <c:v>1.0369292381446278</c:v>
                </c:pt>
                <c:pt idx="22">
                  <c:v>0.99247718540136498</c:v>
                </c:pt>
                <c:pt idx="23">
                  <c:v>0.9885828682565958</c:v>
                </c:pt>
                <c:pt idx="24">
                  <c:v>0.97518731980066331</c:v>
                </c:pt>
                <c:pt idx="25">
                  <c:v>1.0235996766963751</c:v>
                </c:pt>
                <c:pt idx="26">
                  <c:v>1.0366014915440946</c:v>
                </c:pt>
                <c:pt idx="27">
                  <c:v>0.99978765594888808</c:v>
                </c:pt>
              </c:numCache>
            </c:numRef>
          </c:val>
        </c:ser>
        <c:ser>
          <c:idx val="1"/>
          <c:order val="1"/>
          <c:tx>
            <c:strRef>
              <c:f>'Tabulka 1,2,3'!$A$15</c:f>
              <c:strCache>
                <c:ptCount val="1"/>
                <c:pt idx="0">
                  <c:v>pojistné ze státního rozpočtu bez předsunuté platby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'Tabulka 1,2,3'!$B$13:$AC$13</c:f>
              <c:strCache>
                <c:ptCount val="28"/>
                <c:pt idx="0">
                  <c:v>Ip/1998</c:v>
                </c:pt>
                <c:pt idx="1">
                  <c:v>IIp/1998</c:v>
                </c:pt>
                <c:pt idx="2">
                  <c:v>Ip/1999</c:v>
                </c:pt>
                <c:pt idx="3">
                  <c:v>IIp/1999</c:v>
                </c:pt>
                <c:pt idx="4">
                  <c:v>Ip/2000</c:v>
                </c:pt>
                <c:pt idx="5">
                  <c:v>IIp/2000</c:v>
                </c:pt>
                <c:pt idx="6">
                  <c:v>Ip/2001</c:v>
                </c:pt>
                <c:pt idx="7">
                  <c:v>IIp/2001</c:v>
                </c:pt>
                <c:pt idx="8">
                  <c:v>Ip/2002</c:v>
                </c:pt>
                <c:pt idx="9">
                  <c:v>IIp/2002</c:v>
                </c:pt>
                <c:pt idx="10">
                  <c:v>Ip/2003</c:v>
                </c:pt>
                <c:pt idx="11">
                  <c:v>IIp/2003</c:v>
                </c:pt>
                <c:pt idx="12">
                  <c:v>Ip/2004</c:v>
                </c:pt>
                <c:pt idx="13">
                  <c:v>IIp/2004</c:v>
                </c:pt>
                <c:pt idx="14">
                  <c:v>Ip/2005</c:v>
                </c:pt>
                <c:pt idx="15">
                  <c:v>IIp/2005</c:v>
                </c:pt>
                <c:pt idx="16">
                  <c:v>Ip/2006</c:v>
                </c:pt>
                <c:pt idx="17">
                  <c:v>IIp/2006</c:v>
                </c:pt>
                <c:pt idx="18">
                  <c:v>Ip/2007</c:v>
                </c:pt>
                <c:pt idx="19">
                  <c:v>IIp/2007</c:v>
                </c:pt>
                <c:pt idx="20">
                  <c:v>Ip/2008</c:v>
                </c:pt>
                <c:pt idx="21">
                  <c:v>IIp/2008</c:v>
                </c:pt>
                <c:pt idx="22">
                  <c:v>Ip/2009</c:v>
                </c:pt>
                <c:pt idx="23">
                  <c:v>IIp/2009</c:v>
                </c:pt>
                <c:pt idx="24">
                  <c:v>Ip/2010</c:v>
                </c:pt>
                <c:pt idx="25">
                  <c:v>IIp/2010</c:v>
                </c:pt>
                <c:pt idx="26">
                  <c:v>Ip/2011</c:v>
                </c:pt>
                <c:pt idx="27">
                  <c:v>IIp/2011</c:v>
                </c:pt>
              </c:strCache>
            </c:strRef>
          </c:cat>
          <c:val>
            <c:numRef>
              <c:f>'Tabulka 1,2,3'!$B$15:$AC$15</c:f>
              <c:numCache>
                <c:formatCode>0.0%</c:formatCode>
                <c:ptCount val="28"/>
                <c:pt idx="0">
                  <c:v>1</c:v>
                </c:pt>
                <c:pt idx="1">
                  <c:v>1</c:v>
                </c:pt>
                <c:pt idx="2">
                  <c:v>1.3847451850026378</c:v>
                </c:pt>
                <c:pt idx="3">
                  <c:v>1.0168745631009315</c:v>
                </c:pt>
                <c:pt idx="4">
                  <c:v>1.0081186513601639</c:v>
                </c:pt>
                <c:pt idx="5">
                  <c:v>0.99604048428739056</c:v>
                </c:pt>
                <c:pt idx="6">
                  <c:v>0.99703458510223653</c:v>
                </c:pt>
                <c:pt idx="7">
                  <c:v>1.1175992987359924</c:v>
                </c:pt>
                <c:pt idx="8">
                  <c:v>1.1136656993768201</c:v>
                </c:pt>
                <c:pt idx="9">
                  <c:v>0.99778248918140622</c:v>
                </c:pt>
                <c:pt idx="10">
                  <c:v>1.06526653950644</c:v>
                </c:pt>
                <c:pt idx="11">
                  <c:v>1.0605513776136437</c:v>
                </c:pt>
                <c:pt idx="12">
                  <c:v>1.0264462809917356</c:v>
                </c:pt>
                <c:pt idx="13">
                  <c:v>1.0278820577291217</c:v>
                </c:pt>
                <c:pt idx="14">
                  <c:v>1.0110311798777361</c:v>
                </c:pt>
                <c:pt idx="15">
                  <c:v>1.0102383180324122</c:v>
                </c:pt>
                <c:pt idx="16">
                  <c:v>1.2266374646885487</c:v>
                </c:pt>
                <c:pt idx="17">
                  <c:v>1.3232759403650902</c:v>
                </c:pt>
                <c:pt idx="18">
                  <c:v>1.1468907947343636</c:v>
                </c:pt>
                <c:pt idx="19">
                  <c:v>1.0637231463832986</c:v>
                </c:pt>
                <c:pt idx="20">
                  <c:v>0.99252043047557326</c:v>
                </c:pt>
                <c:pt idx="21">
                  <c:v>0.99908881357217827</c:v>
                </c:pt>
                <c:pt idx="22">
                  <c:v>1.0240498440773944</c:v>
                </c:pt>
                <c:pt idx="23">
                  <c:v>1.0353654755679909</c:v>
                </c:pt>
                <c:pt idx="24">
                  <c:v>1.0926961555118138</c:v>
                </c:pt>
                <c:pt idx="25">
                  <c:v>1.0726074243365067</c:v>
                </c:pt>
                <c:pt idx="26">
                  <c:v>1.0012419007858622</c:v>
                </c:pt>
                <c:pt idx="27">
                  <c:v>0.99945050074764297</c:v>
                </c:pt>
              </c:numCache>
            </c:numRef>
          </c:val>
        </c:ser>
        <c:axId val="372098560"/>
        <c:axId val="372100096"/>
      </c:barChart>
      <c:catAx>
        <c:axId val="372098560"/>
        <c:scaling>
          <c:orientation val="minMax"/>
        </c:scaling>
        <c:axPos val="b"/>
        <c:numFmt formatCode="@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72100096"/>
        <c:crosses val="autoZero"/>
        <c:auto val="1"/>
        <c:lblAlgn val="ctr"/>
        <c:lblOffset val="100"/>
        <c:tickLblSkip val="1"/>
        <c:tickMarkSkip val="1"/>
      </c:catAx>
      <c:valAx>
        <c:axId val="372100096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72098560"/>
        <c:crosses val="autoZero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0822525972132305"/>
          <c:y val="0.90851735015772705"/>
          <c:w val="0.82395503592354125"/>
          <c:h val="7.5709779179810713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20" b="1" i="0" u="none" strike="noStrike" baseline="0">
              <a:solidFill>
                <a:srgbClr val="000000"/>
              </a:solidFill>
              <a:latin typeface="Arial CE"/>
              <a:ea typeface="Arial CE"/>
              <a:cs typeface="Arial CE"/>
            </a:defRPr>
          </a:pPr>
          <a:endParaRPr lang="cs-CZ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65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Graf č. 3: Průměrné příjmy zdravotních pojišťoven na jednoho pojištěnce za jednotlivá pololetí</a:t>
            </a:r>
          </a:p>
        </c:rich>
      </c:tx>
      <c:layout>
        <c:manualLayout>
          <c:xMode val="edge"/>
          <c:yMode val="edge"/>
          <c:x val="0.16810374996228919"/>
          <c:y val="1.35869565217391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7.9023099383614334E-2"/>
          <c:y val="0.17119565217391305"/>
          <c:w val="0.90804725109898565"/>
          <c:h val="0.50815217391304346"/>
        </c:manualLayout>
      </c:layout>
      <c:barChart>
        <c:barDir val="col"/>
        <c:grouping val="clustered"/>
        <c:ser>
          <c:idx val="0"/>
          <c:order val="0"/>
          <c:tx>
            <c:strRef>
              <c:f>'Tabulka 1,2,3'!$A$23</c:f>
              <c:strCache>
                <c:ptCount val="1"/>
                <c:pt idx="0">
                  <c:v>vybrané pojistné včetně ČKA na jednoho pojištěnce nehrazeného státem 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'Tabulka 1,2,3'!$B$22:$AC$22</c:f>
              <c:strCache>
                <c:ptCount val="28"/>
                <c:pt idx="0">
                  <c:v>Ip/1998</c:v>
                </c:pt>
                <c:pt idx="1">
                  <c:v>IIp/1998</c:v>
                </c:pt>
                <c:pt idx="2">
                  <c:v>Ip/1999</c:v>
                </c:pt>
                <c:pt idx="3">
                  <c:v>IIp/1999</c:v>
                </c:pt>
                <c:pt idx="4">
                  <c:v>Ip/2000</c:v>
                </c:pt>
                <c:pt idx="5">
                  <c:v>IIp/2000</c:v>
                </c:pt>
                <c:pt idx="6">
                  <c:v>Ip/2001</c:v>
                </c:pt>
                <c:pt idx="7">
                  <c:v>IIp/2001</c:v>
                </c:pt>
                <c:pt idx="8">
                  <c:v>Ip/2002</c:v>
                </c:pt>
                <c:pt idx="9">
                  <c:v>IIp/2002</c:v>
                </c:pt>
                <c:pt idx="10">
                  <c:v>Ip/2003</c:v>
                </c:pt>
                <c:pt idx="11">
                  <c:v>IIp/2003</c:v>
                </c:pt>
                <c:pt idx="12">
                  <c:v>Ip/2004</c:v>
                </c:pt>
                <c:pt idx="13">
                  <c:v>IIp/2004</c:v>
                </c:pt>
                <c:pt idx="14">
                  <c:v>Ip/2005</c:v>
                </c:pt>
                <c:pt idx="15">
                  <c:v>IIp/2005</c:v>
                </c:pt>
                <c:pt idx="16">
                  <c:v>Ip/2006</c:v>
                </c:pt>
                <c:pt idx="17">
                  <c:v>IIp/2006</c:v>
                </c:pt>
                <c:pt idx="18">
                  <c:v>Ip/2007</c:v>
                </c:pt>
                <c:pt idx="19">
                  <c:v>IIp/2007</c:v>
                </c:pt>
                <c:pt idx="20">
                  <c:v>Ip/2008</c:v>
                </c:pt>
                <c:pt idx="21">
                  <c:v>IIp/2008</c:v>
                </c:pt>
                <c:pt idx="22">
                  <c:v>Ip/2009</c:v>
                </c:pt>
                <c:pt idx="23">
                  <c:v>IIp/2009</c:v>
                </c:pt>
                <c:pt idx="24">
                  <c:v>Ip/2010</c:v>
                </c:pt>
                <c:pt idx="25">
                  <c:v>IIp/2010</c:v>
                </c:pt>
                <c:pt idx="26">
                  <c:v>Ip/2011</c:v>
                </c:pt>
                <c:pt idx="27">
                  <c:v>IIp/2011</c:v>
                </c:pt>
              </c:strCache>
            </c:strRef>
          </c:cat>
          <c:val>
            <c:numRef>
              <c:f>'Tabulka 1,2,3'!$B$23:$AC$23</c:f>
              <c:numCache>
                <c:formatCode>#,##0</c:formatCode>
                <c:ptCount val="28"/>
                <c:pt idx="0">
                  <c:v>8118.8309452202229</c:v>
                </c:pt>
                <c:pt idx="1">
                  <c:v>8640.1546666726717</c:v>
                </c:pt>
                <c:pt idx="2">
                  <c:v>8783.5852320252397</c:v>
                </c:pt>
                <c:pt idx="3">
                  <c:v>9364.4492398321345</c:v>
                </c:pt>
                <c:pt idx="4">
                  <c:v>9386.4764316225319</c:v>
                </c:pt>
                <c:pt idx="5">
                  <c:v>9965.1456956475613</c:v>
                </c:pt>
                <c:pt idx="6">
                  <c:v>10476.682748935196</c:v>
                </c:pt>
                <c:pt idx="7">
                  <c:v>11413.719861119102</c:v>
                </c:pt>
                <c:pt idx="8">
                  <c:v>11231.398996207838</c:v>
                </c:pt>
                <c:pt idx="9">
                  <c:v>11755.17766650347</c:v>
                </c:pt>
                <c:pt idx="10">
                  <c:v>11997.264473186024</c:v>
                </c:pt>
                <c:pt idx="11">
                  <c:v>12623.018023043362</c:v>
                </c:pt>
                <c:pt idx="12">
                  <c:v>13401.968332467921</c:v>
                </c:pt>
                <c:pt idx="13">
                  <c:v>13777.979139641182</c:v>
                </c:pt>
                <c:pt idx="14">
                  <c:v>14105.154615037356</c:v>
                </c:pt>
                <c:pt idx="15">
                  <c:v>15016.049062513379</c:v>
                </c:pt>
                <c:pt idx="16">
                  <c:v>15082.257468969363</c:v>
                </c:pt>
                <c:pt idx="17">
                  <c:v>15785.985465264666</c:v>
                </c:pt>
                <c:pt idx="18">
                  <c:v>16488.212265828977</c:v>
                </c:pt>
                <c:pt idx="19">
                  <c:v>17166.13511034246</c:v>
                </c:pt>
                <c:pt idx="20">
                  <c:v>17808.151343716298</c:v>
                </c:pt>
                <c:pt idx="21">
                  <c:v>17704.942085167459</c:v>
                </c:pt>
                <c:pt idx="22">
                  <c:v>18232.682707761298</c:v>
                </c:pt>
                <c:pt idx="23">
                  <c:v>18321.893425795348</c:v>
                </c:pt>
                <c:pt idx="24">
                  <c:v>18316.395375297678</c:v>
                </c:pt>
                <c:pt idx="25">
                  <c:v>18798.341257620395</c:v>
                </c:pt>
                <c:pt idx="26">
                  <c:v>18931.801874460991</c:v>
                </c:pt>
                <c:pt idx="27">
                  <c:v>18711.05045736934</c:v>
                </c:pt>
              </c:numCache>
            </c:numRef>
          </c:val>
        </c:ser>
        <c:ser>
          <c:idx val="1"/>
          <c:order val="1"/>
          <c:tx>
            <c:strRef>
              <c:f>'Tabulka 1,2,3'!$A$24</c:f>
              <c:strCache>
                <c:ptCount val="1"/>
                <c:pt idx="0">
                  <c:v>pojistné ze státního rozpočtu na jednoho pojištěnce hrazeného státem za pololetí 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'Tabulka 1,2,3'!$B$22:$AC$22</c:f>
              <c:strCache>
                <c:ptCount val="28"/>
                <c:pt idx="0">
                  <c:v>Ip/1998</c:v>
                </c:pt>
                <c:pt idx="1">
                  <c:v>IIp/1998</c:v>
                </c:pt>
                <c:pt idx="2">
                  <c:v>Ip/1999</c:v>
                </c:pt>
                <c:pt idx="3">
                  <c:v>IIp/1999</c:v>
                </c:pt>
                <c:pt idx="4">
                  <c:v>Ip/2000</c:v>
                </c:pt>
                <c:pt idx="5">
                  <c:v>IIp/2000</c:v>
                </c:pt>
                <c:pt idx="6">
                  <c:v>Ip/2001</c:v>
                </c:pt>
                <c:pt idx="7">
                  <c:v>IIp/2001</c:v>
                </c:pt>
                <c:pt idx="8">
                  <c:v>Ip/2002</c:v>
                </c:pt>
                <c:pt idx="9">
                  <c:v>IIp/2002</c:v>
                </c:pt>
                <c:pt idx="10">
                  <c:v>Ip/2003</c:v>
                </c:pt>
                <c:pt idx="11">
                  <c:v>IIp/2003</c:v>
                </c:pt>
                <c:pt idx="12">
                  <c:v>Ip/2004</c:v>
                </c:pt>
                <c:pt idx="13">
                  <c:v>IIp/2004</c:v>
                </c:pt>
                <c:pt idx="14">
                  <c:v>Ip/2005</c:v>
                </c:pt>
                <c:pt idx="15">
                  <c:v>IIp/2005</c:v>
                </c:pt>
                <c:pt idx="16">
                  <c:v>Ip/2006</c:v>
                </c:pt>
                <c:pt idx="17">
                  <c:v>IIp/2006</c:v>
                </c:pt>
                <c:pt idx="18">
                  <c:v>Ip/2007</c:v>
                </c:pt>
                <c:pt idx="19">
                  <c:v>IIp/2007</c:v>
                </c:pt>
                <c:pt idx="20">
                  <c:v>Ip/2008</c:v>
                </c:pt>
                <c:pt idx="21">
                  <c:v>IIp/2008</c:v>
                </c:pt>
                <c:pt idx="22">
                  <c:v>Ip/2009</c:v>
                </c:pt>
                <c:pt idx="23">
                  <c:v>IIp/2009</c:v>
                </c:pt>
                <c:pt idx="24">
                  <c:v>Ip/2010</c:v>
                </c:pt>
                <c:pt idx="25">
                  <c:v>IIp/2010</c:v>
                </c:pt>
                <c:pt idx="26">
                  <c:v>Ip/2011</c:v>
                </c:pt>
                <c:pt idx="27">
                  <c:v>IIp/2011</c:v>
                </c:pt>
              </c:strCache>
            </c:strRef>
          </c:cat>
          <c:val>
            <c:numRef>
              <c:f>'Tabulka 1,2,3'!$B$24:$AC$24</c:f>
              <c:numCache>
                <c:formatCode>#,##0</c:formatCode>
                <c:ptCount val="28"/>
                <c:pt idx="0">
                  <c:v>1722</c:v>
                </c:pt>
                <c:pt idx="1">
                  <c:v>2352</c:v>
                </c:pt>
                <c:pt idx="2">
                  <c:v>2352</c:v>
                </c:pt>
                <c:pt idx="3">
                  <c:v>2352</c:v>
                </c:pt>
                <c:pt idx="4">
                  <c:v>2353.7639505176794</c:v>
                </c:pt>
                <c:pt idx="5">
                  <c:v>2353.2365773232855</c:v>
                </c:pt>
                <c:pt idx="6">
                  <c:v>2353.8070330807227</c:v>
                </c:pt>
                <c:pt idx="7">
                  <c:v>2635.917748530213</c:v>
                </c:pt>
                <c:pt idx="8">
                  <c:v>2635.8819373680699</c:v>
                </c:pt>
                <c:pt idx="9">
                  <c:v>2635.2002951009476</c:v>
                </c:pt>
                <c:pt idx="10">
                  <c:v>2803.0935330335606</c:v>
                </c:pt>
                <c:pt idx="11">
                  <c:v>2802.6121056380935</c:v>
                </c:pt>
                <c:pt idx="12">
                  <c:v>2856</c:v>
                </c:pt>
                <c:pt idx="13">
                  <c:v>2856</c:v>
                </c:pt>
                <c:pt idx="14">
                  <c:v>2886</c:v>
                </c:pt>
                <c:pt idx="15">
                  <c:v>2886</c:v>
                </c:pt>
                <c:pt idx="16">
                  <c:v>3542.5929754279591</c:v>
                </c:pt>
                <c:pt idx="17">
                  <c:v>3817.0347270611505</c:v>
                </c:pt>
                <c:pt idx="18">
                  <c:v>4081.4465990744316</c:v>
                </c:pt>
                <c:pt idx="19">
                  <c:v>4082.3520544533299</c:v>
                </c:pt>
                <c:pt idx="20">
                  <c:v>4064.5344543320648</c:v>
                </c:pt>
                <c:pt idx="21">
                  <c:v>4064.2884403216267</c:v>
                </c:pt>
                <c:pt idx="22">
                  <c:v>4063.0717853314345</c:v>
                </c:pt>
                <c:pt idx="23">
                  <c:v>4062.9149374567528</c:v>
                </c:pt>
                <c:pt idx="24">
                  <c:v>4338.6339995795597</c:v>
                </c:pt>
                <c:pt idx="25">
                  <c:v>4338.5327630122301</c:v>
                </c:pt>
                <c:pt idx="26">
                  <c:v>4338.6622361229574</c:v>
                </c:pt>
                <c:pt idx="27">
                  <c:v>4338.662656255704</c:v>
                </c:pt>
              </c:numCache>
            </c:numRef>
          </c:val>
        </c:ser>
        <c:ser>
          <c:idx val="2"/>
          <c:order val="2"/>
          <c:tx>
            <c:strRef>
              <c:f>'Tabulka 1,2,3'!$A$25</c:f>
              <c:strCache>
                <c:ptCount val="1"/>
                <c:pt idx="0">
                  <c:v>průměrný příjem včetně ČKA na jednoho pojištěnce</c:v>
                </c:pt>
              </c:strCache>
            </c:strRef>
          </c:tx>
          <c:spPr>
            <a:pattFill prst="dkDnDiag">
              <a:fgClr>
                <a:srgbClr val="FF8080"/>
              </a:fgClr>
              <a:bgClr>
                <a:srgbClr val="FFFFFF"/>
              </a:bgClr>
            </a:pattFill>
            <a:ln w="12700">
              <a:solidFill>
                <a:srgbClr val="000000"/>
              </a:solidFill>
              <a:prstDash val="solid"/>
            </a:ln>
          </c:spPr>
          <c:cat>
            <c:strRef>
              <c:f>'Tabulka 1,2,3'!$B$22:$AC$22</c:f>
              <c:strCache>
                <c:ptCount val="28"/>
                <c:pt idx="0">
                  <c:v>Ip/1998</c:v>
                </c:pt>
                <c:pt idx="1">
                  <c:v>IIp/1998</c:v>
                </c:pt>
                <c:pt idx="2">
                  <c:v>Ip/1999</c:v>
                </c:pt>
                <c:pt idx="3">
                  <c:v>IIp/1999</c:v>
                </c:pt>
                <c:pt idx="4">
                  <c:v>Ip/2000</c:v>
                </c:pt>
                <c:pt idx="5">
                  <c:v>IIp/2000</c:v>
                </c:pt>
                <c:pt idx="6">
                  <c:v>Ip/2001</c:v>
                </c:pt>
                <c:pt idx="7">
                  <c:v>IIp/2001</c:v>
                </c:pt>
                <c:pt idx="8">
                  <c:v>Ip/2002</c:v>
                </c:pt>
                <c:pt idx="9">
                  <c:v>IIp/2002</c:v>
                </c:pt>
                <c:pt idx="10">
                  <c:v>Ip/2003</c:v>
                </c:pt>
                <c:pt idx="11">
                  <c:v>IIp/2003</c:v>
                </c:pt>
                <c:pt idx="12">
                  <c:v>Ip/2004</c:v>
                </c:pt>
                <c:pt idx="13">
                  <c:v>IIp/2004</c:v>
                </c:pt>
                <c:pt idx="14">
                  <c:v>Ip/2005</c:v>
                </c:pt>
                <c:pt idx="15">
                  <c:v>IIp/2005</c:v>
                </c:pt>
                <c:pt idx="16">
                  <c:v>Ip/2006</c:v>
                </c:pt>
                <c:pt idx="17">
                  <c:v>IIp/2006</c:v>
                </c:pt>
                <c:pt idx="18">
                  <c:v>Ip/2007</c:v>
                </c:pt>
                <c:pt idx="19">
                  <c:v>IIp/2007</c:v>
                </c:pt>
                <c:pt idx="20">
                  <c:v>Ip/2008</c:v>
                </c:pt>
                <c:pt idx="21">
                  <c:v>IIp/2008</c:v>
                </c:pt>
                <c:pt idx="22">
                  <c:v>Ip/2009</c:v>
                </c:pt>
                <c:pt idx="23">
                  <c:v>IIp/2009</c:v>
                </c:pt>
                <c:pt idx="24">
                  <c:v>Ip/2010</c:v>
                </c:pt>
                <c:pt idx="25">
                  <c:v>IIp/2010</c:v>
                </c:pt>
                <c:pt idx="26">
                  <c:v>Ip/2011</c:v>
                </c:pt>
                <c:pt idx="27">
                  <c:v>IIp/2011</c:v>
                </c:pt>
              </c:strCache>
            </c:strRef>
          </c:cat>
          <c:val>
            <c:numRef>
              <c:f>'Tabulka 1,2,3'!$B$25:$AC$25</c:f>
              <c:numCache>
                <c:formatCode>#,##0</c:formatCode>
                <c:ptCount val="28"/>
                <c:pt idx="0">
                  <c:v>4621.4277893403059</c:v>
                </c:pt>
                <c:pt idx="1">
                  <c:v>5194.8129948201185</c:v>
                </c:pt>
                <c:pt idx="2">
                  <c:v>5190.0421504849319</c:v>
                </c:pt>
                <c:pt idx="3">
                  <c:v>5432.0494299504626</c:v>
                </c:pt>
                <c:pt idx="4">
                  <c:v>5409.187487342565</c:v>
                </c:pt>
                <c:pt idx="5">
                  <c:v>5699.7484796088766</c:v>
                </c:pt>
                <c:pt idx="6">
                  <c:v>5887.9708657511037</c:v>
                </c:pt>
                <c:pt idx="7">
                  <c:v>6498.415454461905</c:v>
                </c:pt>
                <c:pt idx="8">
                  <c:v>6393.4077588593991</c:v>
                </c:pt>
                <c:pt idx="9">
                  <c:v>6649.5978559024134</c:v>
                </c:pt>
                <c:pt idx="10">
                  <c:v>6804.8847710830487</c:v>
                </c:pt>
                <c:pt idx="11">
                  <c:v>7129.8793105001778</c:v>
                </c:pt>
                <c:pt idx="12">
                  <c:v>7396.6344454989003</c:v>
                </c:pt>
                <c:pt idx="13">
                  <c:v>7620.7803691234776</c:v>
                </c:pt>
                <c:pt idx="14">
                  <c:v>7711.0585171011617</c:v>
                </c:pt>
                <c:pt idx="15">
                  <c:v>8167.2852634841356</c:v>
                </c:pt>
                <c:pt idx="16">
                  <c:v>8495.721508653136</c:v>
                </c:pt>
                <c:pt idx="17">
                  <c:v>9024.6746615703414</c:v>
                </c:pt>
                <c:pt idx="18">
                  <c:v>9459.5257971118481</c:v>
                </c:pt>
                <c:pt idx="19">
                  <c:v>9836.0830961493921</c:v>
                </c:pt>
                <c:pt idx="20">
                  <c:v>10081.558812668367</c:v>
                </c:pt>
                <c:pt idx="21">
                  <c:v>10069.078041237935</c:v>
                </c:pt>
                <c:pt idx="22">
                  <c:v>10074.666624541767</c:v>
                </c:pt>
                <c:pt idx="23">
                  <c:v>10057.405843733604</c:v>
                </c:pt>
                <c:pt idx="24">
                  <c:v>10089.543541990179</c:v>
                </c:pt>
                <c:pt idx="25">
                  <c:v>10393.495203911012</c:v>
                </c:pt>
                <c:pt idx="26">
                  <c:v>10348.648118464444</c:v>
                </c:pt>
                <c:pt idx="27">
                  <c:v>10374.591803447969</c:v>
                </c:pt>
              </c:numCache>
            </c:numRef>
          </c:val>
        </c:ser>
        <c:axId val="250664448"/>
        <c:axId val="250665984"/>
      </c:barChart>
      <c:catAx>
        <c:axId val="250664448"/>
        <c:scaling>
          <c:orientation val="minMax"/>
        </c:scaling>
        <c:axPos val="b"/>
        <c:numFmt formatCode="@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250665984"/>
        <c:crosses val="autoZero"/>
        <c:auto val="1"/>
        <c:lblAlgn val="ctr"/>
        <c:lblOffset val="100"/>
        <c:tickLblSkip val="1"/>
        <c:tickMarkSkip val="1"/>
      </c:catAx>
      <c:valAx>
        <c:axId val="250665984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000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/>
                  <a:t>Kč</a:t>
                </a:r>
              </a:p>
            </c:rich>
          </c:tx>
          <c:layout>
            <c:manualLayout>
              <c:xMode val="edge"/>
              <c:yMode val="edge"/>
              <c:x val="1.1494252873563218E-2"/>
              <c:y val="8.9673913043478257E-2"/>
            </c:manualLayout>
          </c:layout>
          <c:spPr>
            <a:noFill/>
            <a:ln w="25400">
              <a:noFill/>
            </a:ln>
          </c:spPr>
        </c:title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250664448"/>
        <c:crosses val="autoZero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4080474854436334"/>
          <c:y val="0.81793478260869701"/>
          <c:w val="0.77155278004042549"/>
          <c:h val="0.16847826086956524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20" b="1" i="0" u="none" strike="noStrike" baseline="0">
              <a:solidFill>
                <a:srgbClr val="000000"/>
              </a:solidFill>
              <a:latin typeface="Arial CE"/>
              <a:ea typeface="Arial CE"/>
              <a:cs typeface="Arial CE"/>
            </a:defRPr>
          </a:pPr>
          <a:endParaRPr lang="cs-CZ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5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Objem pojistného dle plátců</a:t>
            </a:r>
          </a:p>
        </c:rich>
      </c:tx>
      <c:layout>
        <c:manualLayout>
          <c:xMode val="edge"/>
          <c:yMode val="edge"/>
          <c:x val="0.32460787951244452"/>
          <c:y val="3.234501347708903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24258331046730275"/>
          <c:y val="0.18598382749326181"/>
          <c:w val="0.41186806669268688"/>
          <c:h val="0.63611859838274931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4316504044865611"/>
                  <c:y val="0.13211367446993655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0.10004861303393189"/>
                  <c:y val="-0.250244568485543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Mode val="edge"/>
                  <c:yMode val="edge"/>
                  <c:x val="9.4240998311038368E-2"/>
                  <c:y val="0.74123989218329112"/>
                </c:manualLayout>
              </c:layout>
              <c:dLblPos val="bestFit"/>
              <c:showCatName val="1"/>
              <c:showPercent val="1"/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endParaRPr lang="cs-CZ"/>
              </a:p>
            </c:txPr>
            <c:showCatName val="1"/>
            <c:showPercent val="1"/>
            <c:showLeaderLines val="1"/>
            <c:leaderLines>
              <c:spPr>
                <a:ln w="3175">
                  <a:solidFill>
                    <a:srgbClr val="000000"/>
                  </a:solidFill>
                  <a:prstDash val="solid"/>
                </a:ln>
              </c:spPr>
            </c:leaderLines>
          </c:dLbls>
          <c:cat>
            <c:strRef>
              <c:f>'Tabulka 4a)b)'!$A$8:$A$9</c:f>
              <c:strCache>
                <c:ptCount val="2"/>
                <c:pt idx="0">
                  <c:v>ze státního rozpočtu bez předsunuté platby</c:v>
                </c:pt>
                <c:pt idx="1">
                  <c:v>vybrané pojistné od zaměstnavatelů a OSVČ včetně ČKA</c:v>
                </c:pt>
              </c:strCache>
            </c:strRef>
          </c:cat>
          <c:val>
            <c:numRef>
              <c:f>'Tabulka 4a)b)'!$O$8:$O$9</c:f>
              <c:numCache>
                <c:formatCode>0.00%</c:formatCode>
                <c:ptCount val="2"/>
                <c:pt idx="0">
                  <c:v>0.24457410227563456</c:v>
                </c:pt>
                <c:pt idx="1">
                  <c:v>0.75542589772436541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525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Počet plátců pojistného</a:t>
            </a:r>
          </a:p>
        </c:rich>
      </c:tx>
      <c:layout>
        <c:manualLayout>
          <c:xMode val="edge"/>
          <c:yMode val="edge"/>
          <c:x val="0.35191674211455387"/>
          <c:y val="3.2171581769436998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30139398460806888"/>
          <c:y val="0.1930297433051055"/>
          <c:w val="0.38327558736286393"/>
          <c:h val="0.58981310454337788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8.8591297421485027E-2"/>
                  <c:y val="1.152673052163649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1" i="0" u="none" strike="noStrike" baseline="0">
                      <a:solidFill>
                        <a:srgbClr val="000000"/>
                      </a:solidFill>
                      <a:latin typeface="Arial CE"/>
                      <a:ea typeface="Arial CE"/>
                      <a:cs typeface="Arial CE"/>
                    </a:defRPr>
                  </a:pPr>
                  <a:endParaRPr lang="cs-CZ"/>
                </a:p>
              </c:txPr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4.4215120333021933E-2"/>
                  <c:y val="0.1546156422587848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75" b="1" i="0" u="none" strike="noStrike" baseline="0">
                      <a:solidFill>
                        <a:srgbClr val="000000"/>
                      </a:solidFill>
                      <a:latin typeface="Arial CE"/>
                      <a:ea typeface="Arial CE"/>
                      <a:cs typeface="Arial CE"/>
                    </a:defRPr>
                  </a:pPr>
                  <a:endParaRPr lang="cs-CZ"/>
                </a:p>
              </c:txPr>
              <c:dLblPos val="bestFit"/>
              <c:showCatName val="1"/>
              <c:showPercent val="1"/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endParaRPr lang="cs-CZ"/>
              </a:p>
            </c:txPr>
            <c:showCatName val="1"/>
            <c:showPercent val="1"/>
            <c:showLeaderLines val="1"/>
          </c:dLbls>
          <c:cat>
            <c:strRef>
              <c:f>'Tabulka 4a)b)'!$A$22:$A$23</c:f>
              <c:strCache>
                <c:ptCount val="2"/>
                <c:pt idx="0">
                  <c:v>za které platí stát</c:v>
                </c:pt>
                <c:pt idx="1">
                  <c:v>za které není plátcem stát</c:v>
                </c:pt>
              </c:strCache>
            </c:strRef>
          </c:cat>
          <c:val>
            <c:numRef>
              <c:f>'Tabulka 4a)b)'!$O$22:$O$23</c:f>
              <c:numCache>
                <c:formatCode>0.00%</c:formatCode>
                <c:ptCount val="2"/>
                <c:pt idx="0">
                  <c:v>0.58409410629340042</c:v>
                </c:pt>
                <c:pt idx="1">
                  <c:v>0.41590589370659958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525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plotArea>
      <c:layout>
        <c:manualLayout>
          <c:layoutTarget val="inner"/>
          <c:xMode val="edge"/>
          <c:yMode val="edge"/>
          <c:x val="8.881827761718715E-2"/>
          <c:y val="3.4825955248064491E-2"/>
          <c:w val="0.8596199903367977"/>
          <c:h val="0.76875144527279626"/>
        </c:manualLayout>
      </c:layout>
      <c:barChart>
        <c:barDir val="col"/>
        <c:grouping val="clustered"/>
        <c:ser>
          <c:idx val="0"/>
          <c:order val="0"/>
          <c:tx>
            <c:strRef>
              <c:f>NETISKNOUT_vst.data!$B$2</c:f>
              <c:strCache>
                <c:ptCount val="1"/>
                <c:pt idx="0">
                  <c:v>1/1998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NETISKNOUT_vst.data!$B$3:$B$7</c:f>
              <c:numCache>
                <c:formatCode>#,##0</c:formatCode>
                <c:ptCount val="5"/>
                <c:pt idx="0">
                  <c:v>11349724.820350604</c:v>
                </c:pt>
                <c:pt idx="1">
                  <c:v>23779408.375524055</c:v>
                </c:pt>
                <c:pt idx="2">
                  <c:v>12414250.003422782</c:v>
                </c:pt>
                <c:pt idx="3">
                  <c:v>1143421.4763959867</c:v>
                </c:pt>
                <c:pt idx="4">
                  <c:v>755236.94602880417</c:v>
                </c:pt>
              </c:numCache>
            </c:numRef>
          </c:val>
        </c:ser>
        <c:ser>
          <c:idx val="1"/>
          <c:order val="1"/>
          <c:tx>
            <c:strRef>
              <c:f>NETISKNOUT_vst.data!$C$2</c:f>
              <c:strCache>
                <c:ptCount val="1"/>
                <c:pt idx="0">
                  <c:v>2/1998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NETISKNOUT_vst.data!$C$3:$C$7</c:f>
              <c:numCache>
                <c:formatCode>#,##0</c:formatCode>
                <c:ptCount val="5"/>
                <c:pt idx="0">
                  <c:v>11697099.05164041</c:v>
                </c:pt>
                <c:pt idx="1">
                  <c:v>24499319.245689061</c:v>
                </c:pt>
                <c:pt idx="2">
                  <c:v>12718836.780290022</c:v>
                </c:pt>
                <c:pt idx="3">
                  <c:v>1499832.5236040133</c:v>
                </c:pt>
                <c:pt idx="4">
                  <c:v>815816.97393211152</c:v>
                </c:pt>
              </c:numCache>
            </c:numRef>
          </c:val>
        </c:ser>
        <c:ser>
          <c:idx val="2"/>
          <c:order val="2"/>
          <c:tx>
            <c:strRef>
              <c:f>NETISKNOUT_vst.data!$D$2</c:f>
              <c:strCache>
                <c:ptCount val="1"/>
                <c:pt idx="0">
                  <c:v>1/1999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NETISKNOUT_vst.data!$D$3:$D$7</c:f>
              <c:numCache>
                <c:formatCode>#,##0</c:formatCode>
                <c:ptCount val="5"/>
                <c:pt idx="0">
                  <c:v>12601824.445282718</c:v>
                </c:pt>
                <c:pt idx="1">
                  <c:v>25584326.93875619</c:v>
                </c:pt>
                <c:pt idx="2">
                  <c:v>13701335.15071178</c:v>
                </c:pt>
                <c:pt idx="3">
                  <c:v>1151516.9490701279</c:v>
                </c:pt>
                <c:pt idx="4">
                  <c:v>880572.10422332038</c:v>
                </c:pt>
              </c:numCache>
            </c:numRef>
          </c:val>
        </c:ser>
        <c:ser>
          <c:idx val="3"/>
          <c:order val="3"/>
          <c:tx>
            <c:strRef>
              <c:f>NETISKNOUT_vst.data!$E$2</c:f>
              <c:strCache>
                <c:ptCount val="1"/>
                <c:pt idx="0">
                  <c:v>2/1999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NETISKNOUT_vst.data!$E$3:$E$7</c:f>
              <c:numCache>
                <c:formatCode>#,##0</c:formatCode>
                <c:ptCount val="5"/>
                <c:pt idx="0">
                  <c:v>11619063.554717282</c:v>
                </c:pt>
                <c:pt idx="1">
                  <c:v>25620741.06124381</c:v>
                </c:pt>
                <c:pt idx="2">
                  <c:v>13429706.84928822</c:v>
                </c:pt>
                <c:pt idx="3">
                  <c:v>1475341.0509298719</c:v>
                </c:pt>
                <c:pt idx="4">
                  <c:v>891979.89577667962</c:v>
                </c:pt>
              </c:numCache>
            </c:numRef>
          </c:val>
        </c:ser>
        <c:ser>
          <c:idx val="4"/>
          <c:order val="4"/>
          <c:tx>
            <c:strRef>
              <c:f>NETISKNOUT_vst.data!$F$2</c:f>
              <c:strCache>
                <c:ptCount val="1"/>
                <c:pt idx="0">
                  <c:v>1/2000</c:v>
                </c:pt>
              </c:strCache>
            </c:strRef>
          </c:tx>
          <c:spPr>
            <a:solidFill>
              <a:srgbClr val="00FF00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NETISKNOUT_vst.data!$F$3:$F$7</c:f>
              <c:numCache>
                <c:formatCode>#,##0</c:formatCode>
                <c:ptCount val="5"/>
                <c:pt idx="0">
                  <c:v>13039109.766514177</c:v>
                </c:pt>
                <c:pt idx="1">
                  <c:v>26239019.86961041</c:v>
                </c:pt>
                <c:pt idx="2">
                  <c:v>13803854.455869926</c:v>
                </c:pt>
                <c:pt idx="3">
                  <c:v>1189186.0668941231</c:v>
                </c:pt>
                <c:pt idx="4">
                  <c:v>875858.60657201498</c:v>
                </c:pt>
              </c:numCache>
            </c:numRef>
          </c:val>
        </c:ser>
        <c:ser>
          <c:idx val="5"/>
          <c:order val="5"/>
          <c:tx>
            <c:strRef>
              <c:f>NETISKNOUT_vst.data!$G$2</c:f>
              <c:strCache>
                <c:ptCount val="1"/>
                <c:pt idx="0">
                  <c:v>2/2000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NETISKNOUT_vst.data!$G$3:$G$7</c:f>
              <c:numCache>
                <c:formatCode>#,##0</c:formatCode>
                <c:ptCount val="5"/>
                <c:pt idx="0">
                  <c:v>12385529.103485823</c:v>
                </c:pt>
                <c:pt idx="1">
                  <c:v>26105173.550389588</c:v>
                </c:pt>
                <c:pt idx="2">
                  <c:v>13627211.144130075</c:v>
                </c:pt>
                <c:pt idx="3">
                  <c:v>1450248.013105877</c:v>
                </c:pt>
                <c:pt idx="4">
                  <c:v>905116.95342798508</c:v>
                </c:pt>
              </c:numCache>
            </c:numRef>
          </c:val>
        </c:ser>
        <c:ser>
          <c:idx val="6"/>
          <c:order val="6"/>
          <c:tx>
            <c:strRef>
              <c:f>NETISKNOUT_vst.data!$H$2</c:f>
              <c:strCache>
                <c:ptCount val="1"/>
                <c:pt idx="0">
                  <c:v>1/2001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NETISKNOUT_vst.data!$H$3:$H$7</c:f>
              <c:numCache>
                <c:formatCode>#,##0</c:formatCode>
                <c:ptCount val="5"/>
                <c:pt idx="0">
                  <c:v>13760028</c:v>
                </c:pt>
                <c:pt idx="1">
                  <c:v>27502556.654452492</c:v>
                </c:pt>
                <c:pt idx="2">
                  <c:v>14947190.212667577</c:v>
                </c:pt>
                <c:pt idx="3">
                  <c:v>1264817.9140775432</c:v>
                </c:pt>
                <c:pt idx="4">
                  <c:v>926308.68736909772</c:v>
                </c:pt>
              </c:numCache>
            </c:numRef>
          </c:val>
        </c:ser>
        <c:ser>
          <c:idx val="7"/>
          <c:order val="7"/>
          <c:tx>
            <c:strRef>
              <c:f>NETISKNOUT_vst.data!$I$2</c:f>
              <c:strCache>
                <c:ptCount val="1"/>
                <c:pt idx="0">
                  <c:v>2/2001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NETISKNOUT_vst.data!$I$3:$I$7</c:f>
              <c:numCache>
                <c:formatCode>#,##0</c:formatCode>
                <c:ptCount val="5"/>
                <c:pt idx="0">
                  <c:v>13854060.289000001</c:v>
                </c:pt>
                <c:pt idx="1">
                  <c:v>31683070.416999999</c:v>
                </c:pt>
                <c:pt idx="2">
                  <c:v>15082004.938000001</c:v>
                </c:pt>
                <c:pt idx="3">
                  <c:v>1649718.7169999999</c:v>
                </c:pt>
                <c:pt idx="4">
                  <c:v>973881.28899999999</c:v>
                </c:pt>
              </c:numCache>
            </c:numRef>
          </c:val>
        </c:ser>
        <c:ser>
          <c:idx val="8"/>
          <c:order val="8"/>
          <c:tx>
            <c:strRef>
              <c:f>NETISKNOUT_vst.data!$J$2</c:f>
              <c:strCache>
                <c:ptCount val="1"/>
                <c:pt idx="0">
                  <c:v>1/2002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NETISKNOUT_vst.data!$J$3:$J$7</c:f>
              <c:numCache>
                <c:formatCode>#,##0</c:formatCode>
                <c:ptCount val="5"/>
                <c:pt idx="0">
                  <c:v>15628246</c:v>
                </c:pt>
                <c:pt idx="1">
                  <c:v>32926870</c:v>
                </c:pt>
                <c:pt idx="2">
                  <c:v>16628416</c:v>
                </c:pt>
                <c:pt idx="3">
                  <c:v>1390891</c:v>
                </c:pt>
                <c:pt idx="4">
                  <c:v>991279</c:v>
                </c:pt>
              </c:numCache>
            </c:numRef>
          </c:val>
        </c:ser>
        <c:ser>
          <c:idx val="9"/>
          <c:order val="9"/>
          <c:tx>
            <c:strRef>
              <c:f>NETISKNOUT_vst.data!$K$2</c:f>
              <c:strCache>
                <c:ptCount val="1"/>
                <c:pt idx="0">
                  <c:v>2/2002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NETISKNOUT_vst.data!$K$3:$K$7</c:f>
              <c:numCache>
                <c:formatCode>#,##0</c:formatCode>
                <c:ptCount val="5"/>
                <c:pt idx="0">
                  <c:v>15426327</c:v>
                </c:pt>
                <c:pt idx="1">
                  <c:v>33154291</c:v>
                </c:pt>
                <c:pt idx="2">
                  <c:v>16131198</c:v>
                </c:pt>
                <c:pt idx="3">
                  <c:v>1755232</c:v>
                </c:pt>
                <c:pt idx="4">
                  <c:v>1049014</c:v>
                </c:pt>
              </c:numCache>
            </c:numRef>
          </c:val>
        </c:ser>
        <c:ser>
          <c:idx val="10"/>
          <c:order val="10"/>
          <c:tx>
            <c:strRef>
              <c:f>NETISKNOUT_vst.data!$L$2</c:f>
              <c:strCache>
                <c:ptCount val="1"/>
                <c:pt idx="0">
                  <c:v>1/2003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NETISKNOUT_vst.data!$L$3:$L$7</c:f>
              <c:numCache>
                <c:formatCode>#,##0</c:formatCode>
                <c:ptCount val="5"/>
                <c:pt idx="0">
                  <c:v>17133365</c:v>
                </c:pt>
                <c:pt idx="1">
                  <c:v>34794262</c:v>
                </c:pt>
                <c:pt idx="2">
                  <c:v>18114411</c:v>
                </c:pt>
                <c:pt idx="3">
                  <c:v>1478793</c:v>
                </c:pt>
                <c:pt idx="4">
                  <c:v>1084136</c:v>
                </c:pt>
              </c:numCache>
            </c:numRef>
          </c:val>
        </c:ser>
        <c:ser>
          <c:idx val="11"/>
          <c:order val="11"/>
          <c:tx>
            <c:strRef>
              <c:f>NETISKNOUT_vst.data!$M$2</c:f>
              <c:strCache>
                <c:ptCount val="1"/>
                <c:pt idx="0">
                  <c:v>2/2003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NETISKNOUT_vst.data!$M$3:$M$7</c:f>
              <c:numCache>
                <c:formatCode>#,##0</c:formatCode>
                <c:ptCount val="5"/>
                <c:pt idx="0">
                  <c:v>16851993.740555927</c:v>
                </c:pt>
                <c:pt idx="1">
                  <c:v>33106812.345929999</c:v>
                </c:pt>
                <c:pt idx="2">
                  <c:v>18099740.654260002</c:v>
                </c:pt>
                <c:pt idx="3">
                  <c:v>1925898.2848</c:v>
                </c:pt>
                <c:pt idx="4">
                  <c:v>886468.77692000009</c:v>
                </c:pt>
              </c:numCache>
            </c:numRef>
          </c:val>
        </c:ser>
        <c:ser>
          <c:idx val="12"/>
          <c:order val="12"/>
          <c:tx>
            <c:strRef>
              <c:f>NETISKNOUT_vst.data!$N$2</c:f>
              <c:strCache>
                <c:ptCount val="1"/>
                <c:pt idx="0">
                  <c:v>1/2004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NETISKNOUT_vst.data!$N$3:$N$7</c:f>
              <c:numCache>
                <c:formatCode>#,##0</c:formatCode>
                <c:ptCount val="5"/>
                <c:pt idx="0">
                  <c:v>18454053.190650001</c:v>
                </c:pt>
                <c:pt idx="1">
                  <c:v>35936952.571029998</c:v>
                </c:pt>
                <c:pt idx="2">
                  <c:v>19819928.822210003</c:v>
                </c:pt>
                <c:pt idx="3">
                  <c:v>1522142.7627399999</c:v>
                </c:pt>
                <c:pt idx="4">
                  <c:v>1086221.3128</c:v>
                </c:pt>
              </c:numCache>
            </c:numRef>
          </c:val>
        </c:ser>
        <c:ser>
          <c:idx val="13"/>
          <c:order val="13"/>
          <c:tx>
            <c:strRef>
              <c:f>NETISKNOUT_vst.data!$O$2</c:f>
              <c:strCache>
                <c:ptCount val="1"/>
                <c:pt idx="0">
                  <c:v>2/2004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NETISKNOUT_vst.data!$O$3:$O$7</c:f>
              <c:numCache>
                <c:formatCode>#,##0</c:formatCode>
                <c:ptCount val="5"/>
                <c:pt idx="0">
                  <c:v>17804573.491099998</c:v>
                </c:pt>
                <c:pt idx="1">
                  <c:v>36280756.390830003</c:v>
                </c:pt>
                <c:pt idx="2">
                  <c:v>20175047.398390003</c:v>
                </c:pt>
                <c:pt idx="3">
                  <c:v>1894399.65114</c:v>
                </c:pt>
                <c:pt idx="4">
                  <c:v>1130639.64405</c:v>
                </c:pt>
              </c:numCache>
            </c:numRef>
          </c:val>
        </c:ser>
        <c:ser>
          <c:idx val="14"/>
          <c:order val="14"/>
          <c:tx>
            <c:strRef>
              <c:f>NETISKNOUT_vst.data!$P$2</c:f>
              <c:strCache>
                <c:ptCount val="1"/>
                <c:pt idx="0">
                  <c:v>1/2005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NETISKNOUT_vst.data!$P$3:$P$7</c:f>
              <c:numCache>
                <c:formatCode>#,##0</c:formatCode>
                <c:ptCount val="5"/>
                <c:pt idx="0">
                  <c:v>19437948</c:v>
                </c:pt>
                <c:pt idx="1">
                  <c:v>37936852</c:v>
                </c:pt>
                <c:pt idx="2">
                  <c:v>21211491</c:v>
                </c:pt>
                <c:pt idx="3">
                  <c:v>1410228</c:v>
                </c:pt>
                <c:pt idx="4">
                  <c:v>1143096</c:v>
                </c:pt>
              </c:numCache>
            </c:numRef>
          </c:val>
        </c:ser>
        <c:ser>
          <c:idx val="15"/>
          <c:order val="15"/>
          <c:tx>
            <c:strRef>
              <c:f>NETISKNOUT_vst.data!$Q$2</c:f>
              <c:strCache>
                <c:ptCount val="1"/>
                <c:pt idx="0">
                  <c:v>2/2005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NETISKNOUT_vst.data!$Q$3:$Q$7</c:f>
              <c:numCache>
                <c:formatCode>#,##0</c:formatCode>
                <c:ptCount val="5"/>
                <c:pt idx="0">
                  <c:v>18336726.297899999</c:v>
                </c:pt>
                <c:pt idx="1">
                  <c:v>38260916.943360001</c:v>
                </c:pt>
                <c:pt idx="2">
                  <c:v>20350727.052129999</c:v>
                </c:pt>
                <c:pt idx="3">
                  <c:v>1741327.0490000001</c:v>
                </c:pt>
                <c:pt idx="4">
                  <c:v>1038267.0766199999</c:v>
                </c:pt>
              </c:numCache>
            </c:numRef>
          </c:val>
        </c:ser>
        <c:ser>
          <c:idx val="16"/>
          <c:order val="16"/>
          <c:tx>
            <c:strRef>
              <c:f>NETISKNOUT_vst.data!$R$2</c:f>
              <c:strCache>
                <c:ptCount val="1"/>
                <c:pt idx="0">
                  <c:v>1/2006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NETISKNOUT_vst.data!$R$3:$R$7</c:f>
              <c:numCache>
                <c:formatCode>#,##0</c:formatCode>
                <c:ptCount val="5"/>
                <c:pt idx="0">
                  <c:v>20502232</c:v>
                </c:pt>
                <c:pt idx="1">
                  <c:v>41884819</c:v>
                </c:pt>
                <c:pt idx="2">
                  <c:v>20407712</c:v>
                </c:pt>
                <c:pt idx="3">
                  <c:v>1258015</c:v>
                </c:pt>
                <c:pt idx="4">
                  <c:v>1192399</c:v>
                </c:pt>
              </c:numCache>
            </c:numRef>
          </c:val>
        </c:ser>
        <c:ser>
          <c:idx val="17"/>
          <c:order val="17"/>
          <c:tx>
            <c:strRef>
              <c:f>NETISKNOUT_vst.data!$S$2</c:f>
              <c:strCache>
                <c:ptCount val="1"/>
                <c:pt idx="0">
                  <c:v>2/2006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NETISKNOUT_vst.data!$S$3:$S$7</c:f>
              <c:numCache>
                <c:formatCode>#,##0</c:formatCode>
                <c:ptCount val="5"/>
                <c:pt idx="0">
                  <c:v>19095994</c:v>
                </c:pt>
                <c:pt idx="1">
                  <c:v>41803081</c:v>
                </c:pt>
                <c:pt idx="2">
                  <c:v>18032309</c:v>
                </c:pt>
                <c:pt idx="3">
                  <c:v>1581466</c:v>
                </c:pt>
                <c:pt idx="4">
                  <c:v>1159213</c:v>
                </c:pt>
              </c:numCache>
            </c:numRef>
          </c:val>
        </c:ser>
        <c:ser>
          <c:idx val="18"/>
          <c:order val="18"/>
          <c:tx>
            <c:strRef>
              <c:f>NETISKNOUT_vst.data!$T$2</c:f>
              <c:strCache>
                <c:ptCount val="1"/>
                <c:pt idx="0">
                  <c:v>1/2007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NETISKNOUT_vst.data!$T$3:$T$7</c:f>
              <c:numCache>
                <c:formatCode>#,##0</c:formatCode>
                <c:ptCount val="5"/>
                <c:pt idx="0">
                  <c:v>21479496</c:v>
                </c:pt>
                <c:pt idx="1">
                  <c:v>45194655</c:v>
                </c:pt>
                <c:pt idx="2">
                  <c:v>19056748</c:v>
                </c:pt>
                <c:pt idx="3">
                  <c:v>1249759</c:v>
                </c:pt>
                <c:pt idx="4">
                  <c:v>1185062</c:v>
                </c:pt>
              </c:numCache>
            </c:numRef>
          </c:val>
        </c:ser>
        <c:ser>
          <c:idx val="19"/>
          <c:order val="19"/>
          <c:tx>
            <c:strRef>
              <c:f>NETISKNOUT_vst.data!$U$2</c:f>
              <c:strCache>
                <c:ptCount val="1"/>
                <c:pt idx="0">
                  <c:v>2/2007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NETISKNOUT_vst.data!$U$3:$U$7</c:f>
              <c:numCache>
                <c:formatCode>#,##0</c:formatCode>
                <c:ptCount val="5"/>
                <c:pt idx="0">
                  <c:v>21951013</c:v>
                </c:pt>
                <c:pt idx="1">
                  <c:v>47183297</c:v>
                </c:pt>
                <c:pt idx="2">
                  <c:v>19679288</c:v>
                </c:pt>
                <c:pt idx="3">
                  <c:v>1785565</c:v>
                </c:pt>
                <c:pt idx="4">
                  <c:v>1517284</c:v>
                </c:pt>
              </c:numCache>
            </c:numRef>
          </c:val>
        </c:ser>
        <c:ser>
          <c:idx val="20"/>
          <c:order val="20"/>
          <c:tx>
            <c:strRef>
              <c:f>NETISKNOUT_vst.data!$V$2</c:f>
              <c:strCache>
                <c:ptCount val="1"/>
                <c:pt idx="0">
                  <c:v>1/2008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NETISKNOUT_vst.data!$V$3:$V$7</c:f>
              <c:numCache>
                <c:formatCode>#,##0</c:formatCode>
                <c:ptCount val="5"/>
                <c:pt idx="0">
                  <c:v>24388577.454420999</c:v>
                </c:pt>
                <c:pt idx="1">
                  <c:v>47531304.529849999</c:v>
                </c:pt>
                <c:pt idx="2">
                  <c:v>18574492</c:v>
                </c:pt>
                <c:pt idx="3">
                  <c:v>1251453.0915300001</c:v>
                </c:pt>
                <c:pt idx="4">
                  <c:v>1440950.08427</c:v>
                </c:pt>
              </c:numCache>
            </c:numRef>
          </c:val>
        </c:ser>
        <c:ser>
          <c:idx val="21"/>
          <c:order val="21"/>
          <c:tx>
            <c:strRef>
              <c:f>NETISKNOUT_vst.data!$W$2</c:f>
              <c:strCache>
                <c:ptCount val="1"/>
                <c:pt idx="0">
                  <c:v>2/2008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NETISKNOUT_vst.data!$W$3:$W$7</c:f>
              <c:numCache>
                <c:formatCode>#,##0</c:formatCode>
                <c:ptCount val="5"/>
                <c:pt idx="0">
                  <c:v>23787285.545579001</c:v>
                </c:pt>
                <c:pt idx="1">
                  <c:v>51677763.470150001</c:v>
                </c:pt>
                <c:pt idx="2">
                  <c:v>19823692</c:v>
                </c:pt>
                <c:pt idx="3">
                  <c:v>1648928.9084699999</c:v>
                </c:pt>
                <c:pt idx="4">
                  <c:v>1460563.91573</c:v>
                </c:pt>
              </c:numCache>
            </c:numRef>
          </c:val>
        </c:ser>
        <c:ser>
          <c:idx val="22"/>
          <c:order val="22"/>
          <c:tx>
            <c:strRef>
              <c:f>NETISKNOUT_vst.data!$X$2</c:f>
              <c:strCache>
                <c:ptCount val="1"/>
                <c:pt idx="0">
                  <c:v>1/2009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NETISKNOUT_vst.data!$X$3:$X$7</c:f>
              <c:numCache>
                <c:formatCode>#,##0</c:formatCode>
                <c:ptCount val="5"/>
                <c:pt idx="0">
                  <c:v>27430617</c:v>
                </c:pt>
                <c:pt idx="1">
                  <c:v>51925820</c:v>
                </c:pt>
                <c:pt idx="2">
                  <c:v>21419067</c:v>
                </c:pt>
                <c:pt idx="3">
                  <c:v>1330552</c:v>
                </c:pt>
                <c:pt idx="4">
                  <c:v>1514502</c:v>
                </c:pt>
              </c:numCache>
            </c:numRef>
          </c:val>
        </c:ser>
        <c:ser>
          <c:idx val="23"/>
          <c:order val="23"/>
          <c:tx>
            <c:strRef>
              <c:f>NETISKNOUT_vst.data!$Y$2</c:f>
              <c:strCache>
                <c:ptCount val="1"/>
                <c:pt idx="0">
                  <c:v>2/2009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NETISKNOUT_vst.data!$Y$3:$Y$7</c:f>
              <c:numCache>
                <c:formatCode>#,##0</c:formatCode>
                <c:ptCount val="5"/>
                <c:pt idx="0">
                  <c:v>26602675</c:v>
                </c:pt>
                <c:pt idx="1">
                  <c:v>55450974</c:v>
                </c:pt>
                <c:pt idx="2">
                  <c:v>21042091</c:v>
                </c:pt>
                <c:pt idx="3">
                  <c:v>1903050</c:v>
                </c:pt>
                <c:pt idx="4">
                  <c:v>1513422</c:v>
                </c:pt>
              </c:numCache>
            </c:numRef>
          </c:val>
        </c:ser>
        <c:ser>
          <c:idx val="24"/>
          <c:order val="24"/>
          <c:tx>
            <c:strRef>
              <c:f>NETISKNOUT_vst.data!$Z$2</c:f>
              <c:strCache>
                <c:ptCount val="1"/>
                <c:pt idx="0">
                  <c:v>1/2010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NETISKNOUT_vst.data!$Z$3:$Z$7</c:f>
              <c:numCache>
                <c:formatCode>#,##0</c:formatCode>
                <c:ptCount val="5"/>
                <c:pt idx="0">
                  <c:v>27871500</c:v>
                </c:pt>
                <c:pt idx="1">
                  <c:v>54044390</c:v>
                </c:pt>
                <c:pt idx="2">
                  <c:v>20553087</c:v>
                </c:pt>
                <c:pt idx="3">
                  <c:v>1352659</c:v>
                </c:pt>
                <c:pt idx="4">
                  <c:v>1591386</c:v>
                </c:pt>
              </c:numCache>
            </c:numRef>
          </c:val>
        </c:ser>
        <c:ser>
          <c:idx val="25"/>
          <c:order val="25"/>
          <c:tx>
            <c:strRef>
              <c:f>NETISKNOUT_vst.data!$AA$2</c:f>
              <c:strCache>
                <c:ptCount val="1"/>
                <c:pt idx="0">
                  <c:v>2/2010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NETISKNOUT_vst.data!$AA$3:$AA$7</c:f>
              <c:numCache>
                <c:formatCode>#,##0</c:formatCode>
                <c:ptCount val="5"/>
                <c:pt idx="0">
                  <c:v>27777562</c:v>
                </c:pt>
                <c:pt idx="1">
                  <c:v>57958096</c:v>
                </c:pt>
                <c:pt idx="2">
                  <c:v>19728582</c:v>
                </c:pt>
                <c:pt idx="3">
                  <c:v>1893781</c:v>
                </c:pt>
                <c:pt idx="4">
                  <c:v>1584300</c:v>
                </c:pt>
              </c:numCache>
            </c:numRef>
          </c:val>
        </c:ser>
        <c:ser>
          <c:idx val="26"/>
          <c:order val="26"/>
          <c:tx>
            <c:strRef>
              <c:f>NETISKNOUT_vst.data!$AB$2</c:f>
              <c:strCache>
                <c:ptCount val="1"/>
                <c:pt idx="0">
                  <c:v>1/2011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NETISKNOUT_vst.data!$AB$3:$AB$7</c:f>
              <c:numCache>
                <c:formatCode>#,##0</c:formatCode>
                <c:ptCount val="5"/>
                <c:pt idx="0">
                  <c:v>29145340</c:v>
                </c:pt>
                <c:pt idx="1">
                  <c:v>55374535</c:v>
                </c:pt>
                <c:pt idx="2">
                  <c:v>20648463</c:v>
                </c:pt>
                <c:pt idx="3">
                  <c:v>1319971</c:v>
                </c:pt>
                <c:pt idx="4">
                  <c:v>1569905</c:v>
                </c:pt>
              </c:numCache>
            </c:numRef>
          </c:val>
        </c:ser>
        <c:ser>
          <c:idx val="27"/>
          <c:order val="27"/>
          <c:tx>
            <c:strRef>
              <c:f>NETISKNOUT_vst.data!$AC$2</c:f>
              <c:strCache>
                <c:ptCount val="1"/>
                <c:pt idx="0">
                  <c:v>2/2011</c:v>
                </c:pt>
              </c:strCache>
            </c:strRef>
          </c:tx>
          <c:cat>
            <c:strRef>
              <c:f>NETISKNOUT_vst.data!$A$3:$A$7</c:f>
              <c:strCache>
                <c:ptCount val="5"/>
                <c:pt idx="0">
                  <c:v>AZZ</c:v>
                </c:pt>
                <c:pt idx="1">
                  <c:v>LZZ</c:v>
                </c:pt>
                <c:pt idx="2">
                  <c:v>předepsané léky a ZP</c:v>
                </c:pt>
                <c:pt idx="3">
                  <c:v>lázně a ozdravovny</c:v>
                </c:pt>
                <c:pt idx="4">
                  <c:v>doprava (DRNR a RZS)</c:v>
                </c:pt>
              </c:strCache>
            </c:strRef>
          </c:cat>
          <c:val>
            <c:numRef>
              <c:f>NETISKNOUT_vst.data!$AC$3:$AC$7</c:f>
              <c:numCache>
                <c:formatCode>#,##0</c:formatCode>
                <c:ptCount val="5"/>
                <c:pt idx="0">
                  <c:v>28864765</c:v>
                </c:pt>
                <c:pt idx="1">
                  <c:v>57666178</c:v>
                </c:pt>
                <c:pt idx="2">
                  <c:v>19781687</c:v>
                </c:pt>
                <c:pt idx="3">
                  <c:v>1693140</c:v>
                </c:pt>
                <c:pt idx="4">
                  <c:v>1629638</c:v>
                </c:pt>
              </c:numCache>
            </c:numRef>
          </c:val>
        </c:ser>
        <c:axId val="262363392"/>
        <c:axId val="262381568"/>
      </c:barChart>
      <c:catAx>
        <c:axId val="262363392"/>
        <c:scaling>
          <c:orientation val="minMax"/>
        </c:scaling>
        <c:axPos val="b"/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262381568"/>
        <c:crosses val="autoZero"/>
        <c:auto val="1"/>
        <c:lblAlgn val="ctr"/>
        <c:lblOffset val="100"/>
        <c:tickLblSkip val="1"/>
        <c:tickMarkSkip val="1"/>
      </c:catAx>
      <c:valAx>
        <c:axId val="262381568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 sz="1200" b="1"/>
                  <a:t>mil. Kč</a:t>
                </a:r>
              </a:p>
            </c:rich>
          </c:tx>
          <c:layout>
            <c:manualLayout>
              <c:xMode val="edge"/>
              <c:yMode val="edge"/>
              <c:x val="7.8125145599403627E-3"/>
              <c:y val="0.35572214680061542"/>
            </c:manualLayout>
          </c:layout>
          <c:spPr>
            <a:noFill/>
            <a:ln w="25400">
              <a:noFill/>
            </a:ln>
          </c:spPr>
        </c:title>
        <c:numFmt formatCode="#,##0,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262363392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2.9329543866188326E-2"/>
          <c:y val="0.90812091591999278"/>
          <c:w val="0.8231739375773296"/>
          <c:h val="8.0078197121911499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100" b="1" i="0" u="none" strike="noStrike" baseline="0">
              <a:solidFill>
                <a:srgbClr val="000000"/>
              </a:solidFill>
              <a:latin typeface="Arial CE"/>
              <a:ea typeface="Arial CE"/>
              <a:cs typeface="Arial CE"/>
            </a:defRPr>
          </a:pPr>
          <a:endParaRPr lang="cs-CZ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25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 paperSize="9" orientation="landscape" horizontalDpi="-4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plotArea>
      <c:layout>
        <c:manualLayout>
          <c:layoutTarget val="inner"/>
          <c:xMode val="edge"/>
          <c:yMode val="edge"/>
          <c:x val="6.7784474584655974E-2"/>
          <c:y val="3.8929532888374682E-2"/>
          <c:w val="0.92126248093333718"/>
          <c:h val="0.71453802451908832"/>
        </c:manualLayout>
      </c:layout>
      <c:barChart>
        <c:barDir val="col"/>
        <c:grouping val="clustered"/>
        <c:ser>
          <c:idx val="0"/>
          <c:order val="0"/>
          <c:tx>
            <c:strRef>
              <c:f>NETISKNOUT_vst.data!$A$13</c:f>
              <c:strCache>
                <c:ptCount val="1"/>
                <c:pt idx="0">
                  <c:v>AZZ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NETISKNOUT_vst.data!$B$12:$AC$12</c:f>
              <c:strCache>
                <c:ptCount val="28"/>
                <c:pt idx="0">
                  <c:v>1/1998</c:v>
                </c:pt>
                <c:pt idx="1">
                  <c:v>2/1998</c:v>
                </c:pt>
                <c:pt idx="2">
                  <c:v>1/1999</c:v>
                </c:pt>
                <c:pt idx="3">
                  <c:v>2/1999</c:v>
                </c:pt>
                <c:pt idx="4">
                  <c:v>1/2000</c:v>
                </c:pt>
                <c:pt idx="5">
                  <c:v>2/2000</c:v>
                </c:pt>
                <c:pt idx="6">
                  <c:v>1/2001</c:v>
                </c:pt>
                <c:pt idx="7">
                  <c:v>2/2001</c:v>
                </c:pt>
                <c:pt idx="8">
                  <c:v>1/2002</c:v>
                </c:pt>
                <c:pt idx="9">
                  <c:v>2/2002</c:v>
                </c:pt>
                <c:pt idx="10">
                  <c:v>1/2003</c:v>
                </c:pt>
                <c:pt idx="11">
                  <c:v>2/2003</c:v>
                </c:pt>
                <c:pt idx="12">
                  <c:v>1/2004</c:v>
                </c:pt>
                <c:pt idx="13">
                  <c:v>2/2004</c:v>
                </c:pt>
                <c:pt idx="14">
                  <c:v>1/2005</c:v>
                </c:pt>
                <c:pt idx="15">
                  <c:v>2/2005</c:v>
                </c:pt>
                <c:pt idx="16">
                  <c:v>1/2006</c:v>
                </c:pt>
                <c:pt idx="17">
                  <c:v>2/2006</c:v>
                </c:pt>
                <c:pt idx="18">
                  <c:v>1/2007</c:v>
                </c:pt>
                <c:pt idx="19">
                  <c:v>2/2007</c:v>
                </c:pt>
                <c:pt idx="20">
                  <c:v>1/2008</c:v>
                </c:pt>
                <c:pt idx="21">
                  <c:v>2/2008</c:v>
                </c:pt>
                <c:pt idx="22">
                  <c:v>1/2009</c:v>
                </c:pt>
                <c:pt idx="23">
                  <c:v>2/2009</c:v>
                </c:pt>
                <c:pt idx="24">
                  <c:v>1/2010</c:v>
                </c:pt>
                <c:pt idx="25">
                  <c:v>2/2010</c:v>
                </c:pt>
                <c:pt idx="26">
                  <c:v>1/2011</c:v>
                </c:pt>
                <c:pt idx="27">
                  <c:v>2/2011</c:v>
                </c:pt>
              </c:strCache>
            </c:strRef>
          </c:cat>
          <c:val>
            <c:numRef>
              <c:f>NETISKNOUT_vst.data!$B$13:$AC$13</c:f>
              <c:numCache>
                <c:formatCode>0.0%</c:formatCode>
                <c:ptCount val="28"/>
                <c:pt idx="0">
                  <c:v>1</c:v>
                </c:pt>
                <c:pt idx="1">
                  <c:v>1</c:v>
                </c:pt>
                <c:pt idx="2">
                  <c:v>1.1103198222645045</c:v>
                </c:pt>
                <c:pt idx="3">
                  <c:v>0.99332864528387621</c:v>
                </c:pt>
                <c:pt idx="4">
                  <c:v>1.0347001597371996</c:v>
                </c:pt>
                <c:pt idx="5">
                  <c:v>1.0659662067565987</c:v>
                </c:pt>
                <c:pt idx="6">
                  <c:v>1.0552889151479665</c:v>
                </c:pt>
                <c:pt idx="7">
                  <c:v>1.1185683044498171</c:v>
                </c:pt>
                <c:pt idx="8">
                  <c:v>1.1357713806977718</c:v>
                </c:pt>
                <c:pt idx="9">
                  <c:v>1.1134877918965291</c:v>
                </c:pt>
                <c:pt idx="10">
                  <c:v>1.0963076086721439</c:v>
                </c:pt>
                <c:pt idx="11">
                  <c:v>1.0924177699951472</c:v>
                </c:pt>
                <c:pt idx="12">
                  <c:v>1.0770828258576177</c:v>
                </c:pt>
                <c:pt idx="13">
                  <c:v>1.0565262345339945</c:v>
                </c:pt>
                <c:pt idx="14">
                  <c:v>1.0533159192284383</c:v>
                </c:pt>
                <c:pt idx="15">
                  <c:v>1.0298885456068918</c:v>
                </c:pt>
                <c:pt idx="16">
                  <c:v>1.0547528988142163</c:v>
                </c:pt>
                <c:pt idx="17">
                  <c:v>1.0414069387176792</c:v>
                </c:pt>
                <c:pt idx="18">
                  <c:v>1.0476662248285942</c:v>
                </c:pt>
                <c:pt idx="19">
                  <c:v>1.1495087922629217</c:v>
                </c:pt>
                <c:pt idx="20">
                  <c:v>1.1354352753165624</c:v>
                </c:pt>
                <c:pt idx="21">
                  <c:v>1.0836532029560095</c:v>
                </c:pt>
                <c:pt idx="22">
                  <c:v>1.124732143613713</c:v>
                </c:pt>
                <c:pt idx="23">
                  <c:v>1.1183569032719773</c:v>
                </c:pt>
                <c:pt idx="24">
                  <c:v>1.0160726607061008</c:v>
                </c:pt>
                <c:pt idx="25">
                  <c:v>1.0441642428815898</c:v>
                </c:pt>
                <c:pt idx="26">
                  <c:v>1.0457040345873025</c:v>
                </c:pt>
                <c:pt idx="27">
                  <c:v>1.0391396120365064</c:v>
                </c:pt>
              </c:numCache>
            </c:numRef>
          </c:val>
        </c:ser>
        <c:ser>
          <c:idx val="1"/>
          <c:order val="1"/>
          <c:tx>
            <c:strRef>
              <c:f>NETISKNOUT_vst.data!$A$14</c:f>
              <c:strCache>
                <c:ptCount val="1"/>
                <c:pt idx="0">
                  <c:v>LZZ</c:v>
                </c:pt>
              </c:strCache>
            </c:strRef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NETISKNOUT_vst.data!$B$12:$AC$12</c:f>
              <c:strCache>
                <c:ptCount val="28"/>
                <c:pt idx="0">
                  <c:v>1/1998</c:v>
                </c:pt>
                <c:pt idx="1">
                  <c:v>2/1998</c:v>
                </c:pt>
                <c:pt idx="2">
                  <c:v>1/1999</c:v>
                </c:pt>
                <c:pt idx="3">
                  <c:v>2/1999</c:v>
                </c:pt>
                <c:pt idx="4">
                  <c:v>1/2000</c:v>
                </c:pt>
                <c:pt idx="5">
                  <c:v>2/2000</c:v>
                </c:pt>
                <c:pt idx="6">
                  <c:v>1/2001</c:v>
                </c:pt>
                <c:pt idx="7">
                  <c:v>2/2001</c:v>
                </c:pt>
                <c:pt idx="8">
                  <c:v>1/2002</c:v>
                </c:pt>
                <c:pt idx="9">
                  <c:v>2/2002</c:v>
                </c:pt>
                <c:pt idx="10">
                  <c:v>1/2003</c:v>
                </c:pt>
                <c:pt idx="11">
                  <c:v>2/2003</c:v>
                </c:pt>
                <c:pt idx="12">
                  <c:v>1/2004</c:v>
                </c:pt>
                <c:pt idx="13">
                  <c:v>2/2004</c:v>
                </c:pt>
                <c:pt idx="14">
                  <c:v>1/2005</c:v>
                </c:pt>
                <c:pt idx="15">
                  <c:v>2/2005</c:v>
                </c:pt>
                <c:pt idx="16">
                  <c:v>1/2006</c:v>
                </c:pt>
                <c:pt idx="17">
                  <c:v>2/2006</c:v>
                </c:pt>
                <c:pt idx="18">
                  <c:v>1/2007</c:v>
                </c:pt>
                <c:pt idx="19">
                  <c:v>2/2007</c:v>
                </c:pt>
                <c:pt idx="20">
                  <c:v>1/2008</c:v>
                </c:pt>
                <c:pt idx="21">
                  <c:v>2/2008</c:v>
                </c:pt>
                <c:pt idx="22">
                  <c:v>1/2009</c:v>
                </c:pt>
                <c:pt idx="23">
                  <c:v>2/2009</c:v>
                </c:pt>
                <c:pt idx="24">
                  <c:v>1/2010</c:v>
                </c:pt>
                <c:pt idx="25">
                  <c:v>2/2010</c:v>
                </c:pt>
                <c:pt idx="26">
                  <c:v>1/2011</c:v>
                </c:pt>
                <c:pt idx="27">
                  <c:v>2/2011</c:v>
                </c:pt>
              </c:strCache>
            </c:strRef>
          </c:cat>
          <c:val>
            <c:numRef>
              <c:f>NETISKNOUT_vst.data!$B$14:$AC$14</c:f>
              <c:numCache>
                <c:formatCode>0.0%</c:formatCode>
                <c:ptCount val="28"/>
                <c:pt idx="0">
                  <c:v>1</c:v>
                </c:pt>
                <c:pt idx="1">
                  <c:v>1</c:v>
                </c:pt>
                <c:pt idx="2">
                  <c:v>1.0759025849057675</c:v>
                </c:pt>
                <c:pt idx="3">
                  <c:v>1.0457735908622063</c:v>
                </c:pt>
                <c:pt idx="4">
                  <c:v>1.0255896093112562</c:v>
                </c:pt>
                <c:pt idx="5">
                  <c:v>1.0189078250308135</c:v>
                </c:pt>
                <c:pt idx="6">
                  <c:v>1.0481548773971352</c:v>
                </c:pt>
                <c:pt idx="7">
                  <c:v>1.2136701698551691</c:v>
                </c:pt>
                <c:pt idx="8">
                  <c:v>1.1972294217479358</c:v>
                </c:pt>
                <c:pt idx="9">
                  <c:v>1.046435543135068</c:v>
                </c:pt>
                <c:pt idx="10">
                  <c:v>1.0567133165101936</c:v>
                </c:pt>
                <c:pt idx="11">
                  <c:v>0.99856794844232977</c:v>
                </c:pt>
                <c:pt idx="12">
                  <c:v>1.0328413509971845</c:v>
                </c:pt>
                <c:pt idx="13">
                  <c:v>1.0958698171160592</c:v>
                </c:pt>
                <c:pt idx="14">
                  <c:v>1.0556502231238769</c:v>
                </c:pt>
                <c:pt idx="15">
                  <c:v>1.0545788111802015</c:v>
                </c:pt>
                <c:pt idx="16">
                  <c:v>1.104066805543064</c:v>
                </c:pt>
                <c:pt idx="17">
                  <c:v>1.0925791732039167</c:v>
                </c:pt>
                <c:pt idx="18">
                  <c:v>1.0790223302624276</c:v>
                </c:pt>
                <c:pt idx="19">
                  <c:v>1.1287038149173743</c:v>
                </c:pt>
                <c:pt idx="20">
                  <c:v>1.0517018999226788</c:v>
                </c:pt>
                <c:pt idx="21">
                  <c:v>1.0952554559752363</c:v>
                </c:pt>
                <c:pt idx="22">
                  <c:v>1.0924551832443441</c:v>
                </c:pt>
                <c:pt idx="23">
                  <c:v>1.0730141994637494</c:v>
                </c:pt>
                <c:pt idx="24">
                  <c:v>1.0407999334435161</c:v>
                </c:pt>
                <c:pt idx="25">
                  <c:v>1.0452133086066262</c:v>
                </c:pt>
                <c:pt idx="26">
                  <c:v>1.0246120827712182</c:v>
                </c:pt>
                <c:pt idx="27">
                  <c:v>0.99496329209986467</c:v>
                </c:pt>
              </c:numCache>
            </c:numRef>
          </c:val>
        </c:ser>
        <c:ser>
          <c:idx val="2"/>
          <c:order val="2"/>
          <c:tx>
            <c:strRef>
              <c:f>NETISKNOUT_vst.data!$A$15</c:f>
              <c:strCache>
                <c:ptCount val="1"/>
                <c:pt idx="0">
                  <c:v>předepsané léky a ZP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NETISKNOUT_vst.data!$B$12:$AC$12</c:f>
              <c:strCache>
                <c:ptCount val="28"/>
                <c:pt idx="0">
                  <c:v>1/1998</c:v>
                </c:pt>
                <c:pt idx="1">
                  <c:v>2/1998</c:v>
                </c:pt>
                <c:pt idx="2">
                  <c:v>1/1999</c:v>
                </c:pt>
                <c:pt idx="3">
                  <c:v>2/1999</c:v>
                </c:pt>
                <c:pt idx="4">
                  <c:v>1/2000</c:v>
                </c:pt>
                <c:pt idx="5">
                  <c:v>2/2000</c:v>
                </c:pt>
                <c:pt idx="6">
                  <c:v>1/2001</c:v>
                </c:pt>
                <c:pt idx="7">
                  <c:v>2/2001</c:v>
                </c:pt>
                <c:pt idx="8">
                  <c:v>1/2002</c:v>
                </c:pt>
                <c:pt idx="9">
                  <c:v>2/2002</c:v>
                </c:pt>
                <c:pt idx="10">
                  <c:v>1/2003</c:v>
                </c:pt>
                <c:pt idx="11">
                  <c:v>2/2003</c:v>
                </c:pt>
                <c:pt idx="12">
                  <c:v>1/2004</c:v>
                </c:pt>
                <c:pt idx="13">
                  <c:v>2/2004</c:v>
                </c:pt>
                <c:pt idx="14">
                  <c:v>1/2005</c:v>
                </c:pt>
                <c:pt idx="15">
                  <c:v>2/2005</c:v>
                </c:pt>
                <c:pt idx="16">
                  <c:v>1/2006</c:v>
                </c:pt>
                <c:pt idx="17">
                  <c:v>2/2006</c:v>
                </c:pt>
                <c:pt idx="18">
                  <c:v>1/2007</c:v>
                </c:pt>
                <c:pt idx="19">
                  <c:v>2/2007</c:v>
                </c:pt>
                <c:pt idx="20">
                  <c:v>1/2008</c:v>
                </c:pt>
                <c:pt idx="21">
                  <c:v>2/2008</c:v>
                </c:pt>
                <c:pt idx="22">
                  <c:v>1/2009</c:v>
                </c:pt>
                <c:pt idx="23">
                  <c:v>2/2009</c:v>
                </c:pt>
                <c:pt idx="24">
                  <c:v>1/2010</c:v>
                </c:pt>
                <c:pt idx="25">
                  <c:v>2/2010</c:v>
                </c:pt>
                <c:pt idx="26">
                  <c:v>1/2011</c:v>
                </c:pt>
                <c:pt idx="27">
                  <c:v>2/2011</c:v>
                </c:pt>
              </c:strCache>
            </c:strRef>
          </c:cat>
          <c:val>
            <c:numRef>
              <c:f>NETISKNOUT_vst.data!$B$15:$AC$15</c:f>
              <c:numCache>
                <c:formatCode>0.0%</c:formatCode>
                <c:ptCount val="28"/>
                <c:pt idx="0">
                  <c:v>1</c:v>
                </c:pt>
                <c:pt idx="1">
                  <c:v>1</c:v>
                </c:pt>
                <c:pt idx="2">
                  <c:v>1.1036780431306064</c:v>
                </c:pt>
                <c:pt idx="3">
                  <c:v>1.0558911228501502</c:v>
                </c:pt>
                <c:pt idx="4">
                  <c:v>1.0074824317506619</c:v>
                </c:pt>
                <c:pt idx="5">
                  <c:v>1.0147065231622925</c:v>
                </c:pt>
                <c:pt idx="6">
                  <c:v>1.0828272828037144</c:v>
                </c:pt>
                <c:pt idx="7">
                  <c:v>1.1067565313608998</c:v>
                </c:pt>
                <c:pt idx="8">
                  <c:v>1.1124777140995772</c:v>
                </c:pt>
                <c:pt idx="9">
                  <c:v>1.0695658877127467</c:v>
                </c:pt>
                <c:pt idx="10">
                  <c:v>1.0893647957809089</c:v>
                </c:pt>
                <c:pt idx="11">
                  <c:v>1.1220332584263117</c:v>
                </c:pt>
                <c:pt idx="12">
                  <c:v>1.094152540880849</c:v>
                </c:pt>
                <c:pt idx="13">
                  <c:v>1.1146594740649807</c:v>
                </c:pt>
                <c:pt idx="14">
                  <c:v>1.0702102510191978</c:v>
                </c:pt>
                <c:pt idx="15">
                  <c:v>1.0087077690709176</c:v>
                </c:pt>
                <c:pt idx="16">
                  <c:v>0.96210643561077347</c:v>
                </c:pt>
                <c:pt idx="17">
                  <c:v>0.88607689316498683</c:v>
                </c:pt>
                <c:pt idx="18">
                  <c:v>0.93380130021435037</c:v>
                </c:pt>
                <c:pt idx="19">
                  <c:v>1.0913348922758588</c:v>
                </c:pt>
                <c:pt idx="20">
                  <c:v>0.97469368855588578</c:v>
                </c:pt>
                <c:pt idx="21">
                  <c:v>1.0073378671016959</c:v>
                </c:pt>
                <c:pt idx="22">
                  <c:v>1.153144161358491</c:v>
                </c:pt>
                <c:pt idx="23">
                  <c:v>1.0614617599990961</c:v>
                </c:pt>
                <c:pt idx="24">
                  <c:v>0.95956966753033646</c:v>
                </c:pt>
                <c:pt idx="25">
                  <c:v>0.93757706874283553</c:v>
                </c:pt>
                <c:pt idx="26">
                  <c:v>1.0046404707964307</c:v>
                </c:pt>
                <c:pt idx="27">
                  <c:v>1.0026917798755126</c:v>
                </c:pt>
              </c:numCache>
            </c:numRef>
          </c:val>
        </c:ser>
        <c:ser>
          <c:idx val="3"/>
          <c:order val="3"/>
          <c:tx>
            <c:strRef>
              <c:f>NETISKNOUT_vst.data!$A$16</c:f>
              <c:strCache>
                <c:ptCount val="1"/>
                <c:pt idx="0">
                  <c:v>lázně a ozdravovny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NETISKNOUT_vst.data!$B$12:$AC$12</c:f>
              <c:strCache>
                <c:ptCount val="28"/>
                <c:pt idx="0">
                  <c:v>1/1998</c:v>
                </c:pt>
                <c:pt idx="1">
                  <c:v>2/1998</c:v>
                </c:pt>
                <c:pt idx="2">
                  <c:v>1/1999</c:v>
                </c:pt>
                <c:pt idx="3">
                  <c:v>2/1999</c:v>
                </c:pt>
                <c:pt idx="4">
                  <c:v>1/2000</c:v>
                </c:pt>
                <c:pt idx="5">
                  <c:v>2/2000</c:v>
                </c:pt>
                <c:pt idx="6">
                  <c:v>1/2001</c:v>
                </c:pt>
                <c:pt idx="7">
                  <c:v>2/2001</c:v>
                </c:pt>
                <c:pt idx="8">
                  <c:v>1/2002</c:v>
                </c:pt>
                <c:pt idx="9">
                  <c:v>2/2002</c:v>
                </c:pt>
                <c:pt idx="10">
                  <c:v>1/2003</c:v>
                </c:pt>
                <c:pt idx="11">
                  <c:v>2/2003</c:v>
                </c:pt>
                <c:pt idx="12">
                  <c:v>1/2004</c:v>
                </c:pt>
                <c:pt idx="13">
                  <c:v>2/2004</c:v>
                </c:pt>
                <c:pt idx="14">
                  <c:v>1/2005</c:v>
                </c:pt>
                <c:pt idx="15">
                  <c:v>2/2005</c:v>
                </c:pt>
                <c:pt idx="16">
                  <c:v>1/2006</c:v>
                </c:pt>
                <c:pt idx="17">
                  <c:v>2/2006</c:v>
                </c:pt>
                <c:pt idx="18">
                  <c:v>1/2007</c:v>
                </c:pt>
                <c:pt idx="19">
                  <c:v>2/2007</c:v>
                </c:pt>
                <c:pt idx="20">
                  <c:v>1/2008</c:v>
                </c:pt>
                <c:pt idx="21">
                  <c:v>2/2008</c:v>
                </c:pt>
                <c:pt idx="22">
                  <c:v>1/2009</c:v>
                </c:pt>
                <c:pt idx="23">
                  <c:v>2/2009</c:v>
                </c:pt>
                <c:pt idx="24">
                  <c:v>1/2010</c:v>
                </c:pt>
                <c:pt idx="25">
                  <c:v>2/2010</c:v>
                </c:pt>
                <c:pt idx="26">
                  <c:v>1/2011</c:v>
                </c:pt>
                <c:pt idx="27">
                  <c:v>2/2011</c:v>
                </c:pt>
              </c:strCache>
            </c:strRef>
          </c:cat>
          <c:val>
            <c:numRef>
              <c:f>NETISKNOUT_vst.data!$B$16:$AC$16</c:f>
              <c:numCache>
                <c:formatCode>0.0%</c:formatCode>
                <c:ptCount val="28"/>
                <c:pt idx="0">
                  <c:v>1</c:v>
                </c:pt>
                <c:pt idx="1">
                  <c:v>1</c:v>
                </c:pt>
                <c:pt idx="2">
                  <c:v>1.007080042522603</c:v>
                </c:pt>
                <c:pt idx="3">
                  <c:v>0.98367052834986546</c:v>
                </c:pt>
                <c:pt idx="4">
                  <c:v>1.0327126038869108</c:v>
                </c:pt>
                <c:pt idx="5">
                  <c:v>0.98299170364155508</c:v>
                </c:pt>
                <c:pt idx="6">
                  <c:v>1.0635996748439485</c:v>
                </c:pt>
                <c:pt idx="7">
                  <c:v>1.1375424769360194</c:v>
                </c:pt>
                <c:pt idx="8">
                  <c:v>1.0996768661474916</c:v>
                </c:pt>
                <c:pt idx="9">
                  <c:v>1.0639583475126446</c:v>
                </c:pt>
                <c:pt idx="10">
                  <c:v>1.0631983383313286</c:v>
                </c:pt>
                <c:pt idx="11">
                  <c:v>1.0972328927458024</c:v>
                </c:pt>
                <c:pt idx="12">
                  <c:v>1.0293142872193741</c:v>
                </c:pt>
                <c:pt idx="13">
                  <c:v>0.98364470548180005</c:v>
                </c:pt>
                <c:pt idx="14">
                  <c:v>0.92647551499141723</c:v>
                </c:pt>
                <c:pt idx="15">
                  <c:v>0.91919730240243402</c:v>
                </c:pt>
                <c:pt idx="16">
                  <c:v>0.89206497105432592</c:v>
                </c:pt>
                <c:pt idx="17">
                  <c:v>0.90819585034769645</c:v>
                </c:pt>
                <c:pt idx="18">
                  <c:v>0.99343728015961652</c:v>
                </c:pt>
                <c:pt idx="19">
                  <c:v>1.1290568371371879</c:v>
                </c:pt>
                <c:pt idx="20">
                  <c:v>1.0013555345710654</c:v>
                </c:pt>
                <c:pt idx="21">
                  <c:v>0.92347739145312546</c:v>
                </c:pt>
                <c:pt idx="22">
                  <c:v>1.063205651898063</c:v>
                </c:pt>
                <c:pt idx="23">
                  <c:v>1.1541128245278887</c:v>
                </c:pt>
                <c:pt idx="24">
                  <c:v>1.0166149086995473</c:v>
                </c:pt>
                <c:pt idx="25">
                  <c:v>0.99512939754604446</c:v>
                </c:pt>
                <c:pt idx="26">
                  <c:v>0.97583426421588881</c:v>
                </c:pt>
                <c:pt idx="27">
                  <c:v>0.89405269141468835</c:v>
                </c:pt>
              </c:numCache>
            </c:numRef>
          </c:val>
        </c:ser>
        <c:ser>
          <c:idx val="4"/>
          <c:order val="4"/>
          <c:tx>
            <c:strRef>
              <c:f>NETISKNOUT_vst.data!$A$17</c:f>
              <c:strCache>
                <c:ptCount val="1"/>
                <c:pt idx="0">
                  <c:v>doprava (DRNR a RZS)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NETISKNOUT_vst.data!$B$12:$AC$12</c:f>
              <c:strCache>
                <c:ptCount val="28"/>
                <c:pt idx="0">
                  <c:v>1/1998</c:v>
                </c:pt>
                <c:pt idx="1">
                  <c:v>2/1998</c:v>
                </c:pt>
                <c:pt idx="2">
                  <c:v>1/1999</c:v>
                </c:pt>
                <c:pt idx="3">
                  <c:v>2/1999</c:v>
                </c:pt>
                <c:pt idx="4">
                  <c:v>1/2000</c:v>
                </c:pt>
                <c:pt idx="5">
                  <c:v>2/2000</c:v>
                </c:pt>
                <c:pt idx="6">
                  <c:v>1/2001</c:v>
                </c:pt>
                <c:pt idx="7">
                  <c:v>2/2001</c:v>
                </c:pt>
                <c:pt idx="8">
                  <c:v>1/2002</c:v>
                </c:pt>
                <c:pt idx="9">
                  <c:v>2/2002</c:v>
                </c:pt>
                <c:pt idx="10">
                  <c:v>1/2003</c:v>
                </c:pt>
                <c:pt idx="11">
                  <c:v>2/2003</c:v>
                </c:pt>
                <c:pt idx="12">
                  <c:v>1/2004</c:v>
                </c:pt>
                <c:pt idx="13">
                  <c:v>2/2004</c:v>
                </c:pt>
                <c:pt idx="14">
                  <c:v>1/2005</c:v>
                </c:pt>
                <c:pt idx="15">
                  <c:v>2/2005</c:v>
                </c:pt>
                <c:pt idx="16">
                  <c:v>1/2006</c:v>
                </c:pt>
                <c:pt idx="17">
                  <c:v>2/2006</c:v>
                </c:pt>
                <c:pt idx="18">
                  <c:v>1/2007</c:v>
                </c:pt>
                <c:pt idx="19">
                  <c:v>2/2007</c:v>
                </c:pt>
                <c:pt idx="20">
                  <c:v>1/2008</c:v>
                </c:pt>
                <c:pt idx="21">
                  <c:v>2/2008</c:v>
                </c:pt>
                <c:pt idx="22">
                  <c:v>1/2009</c:v>
                </c:pt>
                <c:pt idx="23">
                  <c:v>2/2009</c:v>
                </c:pt>
                <c:pt idx="24">
                  <c:v>1/2010</c:v>
                </c:pt>
                <c:pt idx="25">
                  <c:v>2/2010</c:v>
                </c:pt>
                <c:pt idx="26">
                  <c:v>1/2011</c:v>
                </c:pt>
                <c:pt idx="27">
                  <c:v>2/2011</c:v>
                </c:pt>
              </c:strCache>
            </c:strRef>
          </c:cat>
          <c:val>
            <c:numRef>
              <c:f>NETISKNOUT_vst.data!$B$17:$AC$17</c:f>
              <c:numCache>
                <c:formatCode>0.0%</c:formatCode>
                <c:ptCount val="28"/>
                <c:pt idx="0">
                  <c:v>1</c:v>
                </c:pt>
                <c:pt idx="1">
                  <c:v>1</c:v>
                </c:pt>
                <c:pt idx="2">
                  <c:v>1.1659547495041853</c:v>
                </c:pt>
                <c:pt idx="3">
                  <c:v>1.0933578538792526</c:v>
                </c:pt>
                <c:pt idx="4">
                  <c:v>0.99464723260173815</c:v>
                </c:pt>
                <c:pt idx="5">
                  <c:v>1.0147279750513509</c:v>
                </c:pt>
                <c:pt idx="6">
                  <c:v>1.0576007136523293</c:v>
                </c:pt>
                <c:pt idx="7">
                  <c:v>1.0759728732420502</c:v>
                </c:pt>
                <c:pt idx="8">
                  <c:v>1.0701389434395039</c:v>
                </c:pt>
                <c:pt idx="9">
                  <c:v>1.0771477097348772</c:v>
                </c:pt>
                <c:pt idx="10">
                  <c:v>1.0936739303465524</c:v>
                </c:pt>
                <c:pt idx="11">
                  <c:v>0.84504951975855436</c:v>
                </c:pt>
                <c:pt idx="12">
                  <c:v>1.0019234789731177</c:v>
                </c:pt>
                <c:pt idx="13">
                  <c:v>1.2754421514747103</c:v>
                </c:pt>
                <c:pt idx="14">
                  <c:v>1.0523601282075672</c:v>
                </c:pt>
                <c:pt idx="15">
                  <c:v>0.91830061159087117</c:v>
                </c:pt>
                <c:pt idx="16">
                  <c:v>1.0431311105978851</c:v>
                </c:pt>
                <c:pt idx="17">
                  <c:v>1.1164882582752507</c:v>
                </c:pt>
                <c:pt idx="18">
                  <c:v>0.99384685830833475</c:v>
                </c:pt>
                <c:pt idx="19">
                  <c:v>1.3088914634325184</c:v>
                </c:pt>
                <c:pt idx="20">
                  <c:v>1.2159280141207802</c:v>
                </c:pt>
                <c:pt idx="21">
                  <c:v>0.96261735820716487</c:v>
                </c:pt>
                <c:pt idx="22">
                  <c:v>1.0510440413813933</c:v>
                </c:pt>
                <c:pt idx="23">
                  <c:v>1.036190189077471</c:v>
                </c:pt>
                <c:pt idx="24">
                  <c:v>1.0507652020268048</c:v>
                </c:pt>
                <c:pt idx="25">
                  <c:v>1.0468329388630535</c:v>
                </c:pt>
                <c:pt idx="26">
                  <c:v>0.98650170354646827</c:v>
                </c:pt>
                <c:pt idx="27">
                  <c:v>1.0286170548507227</c:v>
                </c:pt>
              </c:numCache>
            </c:numRef>
          </c:val>
        </c:ser>
        <c:axId val="308704768"/>
        <c:axId val="308706304"/>
      </c:barChart>
      <c:catAx>
        <c:axId val="308704768"/>
        <c:scaling>
          <c:orientation val="minMax"/>
        </c:scaling>
        <c:axPos val="b"/>
        <c:numFmt formatCode="@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08706304"/>
        <c:crosses val="autoZero"/>
        <c:auto val="1"/>
        <c:lblAlgn val="ctr"/>
        <c:lblOffset val="100"/>
        <c:tickLblSkip val="1"/>
        <c:tickMarkSkip val="1"/>
      </c:catAx>
      <c:valAx>
        <c:axId val="308706304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08704768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1.2519602588943362E-2"/>
          <c:y val="0.87591443474628972"/>
          <c:w val="0.97026749666762868"/>
          <c:h val="9.9756897476423412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100" b="1" i="0" u="none" strike="noStrike" baseline="0">
              <a:solidFill>
                <a:srgbClr val="000000"/>
              </a:solidFill>
              <a:latin typeface="Arial CE"/>
              <a:ea typeface="Arial CE"/>
              <a:cs typeface="Arial CE"/>
            </a:defRPr>
          </a:pPr>
          <a:endParaRPr lang="cs-CZ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83" footer="0.49212598450000083"/>
    <c:pageSetup paperSize="9" orientation="landscape" horizontalDpi="-4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plotArea>
      <c:layout>
        <c:manualLayout>
          <c:layoutTarget val="inner"/>
          <c:xMode val="edge"/>
          <c:yMode val="edge"/>
          <c:x val="9.0526315789474246E-2"/>
          <c:y val="3.2549728752260441E-2"/>
          <c:w val="0.89684210526315788"/>
          <c:h val="0.76853526220614865"/>
        </c:manualLayout>
      </c:layout>
      <c:barChart>
        <c:barDir val="col"/>
        <c:grouping val="clustered"/>
        <c:ser>
          <c:idx val="0"/>
          <c:order val="0"/>
          <c:tx>
            <c:strRef>
              <c:f>NETISKNOUT_vst.data!$A$33</c:f>
              <c:strCache>
                <c:ptCount val="1"/>
                <c:pt idx="0">
                  <c:v>AZZ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NETISKNOUT_vst.data!$B$32:$M$32</c:f>
              <c:strCache>
                <c:ptCount val="12"/>
                <c:pt idx="0">
                  <c:v>r. 2000</c:v>
                </c:pt>
                <c:pt idx="1">
                  <c:v>r. 2001</c:v>
                </c:pt>
                <c:pt idx="2">
                  <c:v>r. 2002</c:v>
                </c:pt>
                <c:pt idx="3">
                  <c:v>r. 2003</c:v>
                </c:pt>
                <c:pt idx="4">
                  <c:v>r. 2004</c:v>
                </c:pt>
                <c:pt idx="5">
                  <c:v>r. 2005</c:v>
                </c:pt>
                <c:pt idx="6">
                  <c:v>r. 2006</c:v>
                </c:pt>
                <c:pt idx="7">
                  <c:v>r. 2007</c:v>
                </c:pt>
                <c:pt idx="8">
                  <c:v>r. 2008</c:v>
                </c:pt>
                <c:pt idx="9">
                  <c:v>r. 2009</c:v>
                </c:pt>
                <c:pt idx="10">
                  <c:v>r. 2010</c:v>
                </c:pt>
                <c:pt idx="11">
                  <c:v>r. 2011</c:v>
                </c:pt>
              </c:strCache>
            </c:strRef>
          </c:cat>
          <c:val>
            <c:numRef>
              <c:f>NETISKNOUT_vst.data!$B$33:$M$33</c:f>
              <c:numCache>
                <c:formatCode>0.0%</c:formatCode>
                <c:ptCount val="12"/>
                <c:pt idx="0">
                  <c:v>1</c:v>
                </c:pt>
                <c:pt idx="1">
                  <c:v>1.0861152612705725</c:v>
                </c:pt>
                <c:pt idx="2">
                  <c:v>1.1245916459378638</c:v>
                </c:pt>
                <c:pt idx="3">
                  <c:v>1.0943753353348613</c:v>
                </c:pt>
                <c:pt idx="4">
                  <c:v>1.0388605046288353</c:v>
                </c:pt>
                <c:pt idx="5">
                  <c:v>1.0699208090756862</c:v>
                </c:pt>
                <c:pt idx="6">
                  <c:v>1.0482744520235712</c:v>
                </c:pt>
                <c:pt idx="7">
                  <c:v>1.0967791587431215</c:v>
                </c:pt>
                <c:pt idx="8">
                  <c:v>1.1092631449472536</c:v>
                </c:pt>
                <c:pt idx="9">
                  <c:v>1.1215843087232293</c:v>
                </c:pt>
                <c:pt idx="10">
                  <c:v>1.0299032307711327</c:v>
                </c:pt>
                <c:pt idx="11">
                  <c:v>1.042427363825108</c:v>
                </c:pt>
              </c:numCache>
            </c:numRef>
          </c:val>
        </c:ser>
        <c:ser>
          <c:idx val="1"/>
          <c:order val="1"/>
          <c:tx>
            <c:strRef>
              <c:f>NETISKNOUT_vst.data!$A$34</c:f>
              <c:strCache>
                <c:ptCount val="1"/>
                <c:pt idx="0">
                  <c:v>LZZ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NETISKNOUT_vst.data!$B$32:$M$32</c:f>
              <c:strCache>
                <c:ptCount val="12"/>
                <c:pt idx="0">
                  <c:v>r. 2000</c:v>
                </c:pt>
                <c:pt idx="1">
                  <c:v>r. 2001</c:v>
                </c:pt>
                <c:pt idx="2">
                  <c:v>r. 2002</c:v>
                </c:pt>
                <c:pt idx="3">
                  <c:v>r. 2003</c:v>
                </c:pt>
                <c:pt idx="4">
                  <c:v>r. 2004</c:v>
                </c:pt>
                <c:pt idx="5">
                  <c:v>r. 2005</c:v>
                </c:pt>
                <c:pt idx="6">
                  <c:v>r. 2006</c:v>
                </c:pt>
                <c:pt idx="7">
                  <c:v>r. 2007</c:v>
                </c:pt>
                <c:pt idx="8">
                  <c:v>r. 2008</c:v>
                </c:pt>
                <c:pt idx="9">
                  <c:v>r. 2009</c:v>
                </c:pt>
                <c:pt idx="10">
                  <c:v>r. 2010</c:v>
                </c:pt>
                <c:pt idx="11">
                  <c:v>r. 2011</c:v>
                </c:pt>
              </c:strCache>
            </c:strRef>
          </c:cat>
          <c:val>
            <c:numRef>
              <c:f>NETISKNOUT_vst.data!$B$34:$M$34</c:f>
              <c:numCache>
                <c:formatCode>0.0%</c:formatCode>
                <c:ptCount val="12"/>
                <c:pt idx="0">
                  <c:v>1</c:v>
                </c:pt>
                <c:pt idx="1">
                  <c:v>1.1307009088201647</c:v>
                </c:pt>
                <c:pt idx="2">
                  <c:v>1.1165068998968752</c:v>
                </c:pt>
                <c:pt idx="3">
                  <c:v>1.0275405776531377</c:v>
                </c:pt>
                <c:pt idx="4">
                  <c:v>1.0168287553921229</c:v>
                </c:pt>
                <c:pt idx="5">
                  <c:v>1.1036154971416208</c:v>
                </c:pt>
                <c:pt idx="6">
                  <c:v>1.0982985612375034</c:v>
                </c:pt>
                <c:pt idx="7">
                  <c:v>1.1038388106285377</c:v>
                </c:pt>
                <c:pt idx="8">
                  <c:v>1.0739474717950015</c:v>
                </c:pt>
                <c:pt idx="9">
                  <c:v>1.0823284218333751</c:v>
                </c:pt>
                <c:pt idx="10">
                  <c:v>1.0430790660410294</c:v>
                </c:pt>
                <c:pt idx="11">
                  <c:v>1.009269678174822</c:v>
                </c:pt>
              </c:numCache>
            </c:numRef>
          </c:val>
        </c:ser>
        <c:ser>
          <c:idx val="2"/>
          <c:order val="2"/>
          <c:tx>
            <c:strRef>
              <c:f>NETISKNOUT_vst.data!$A$35</c:f>
              <c:strCache>
                <c:ptCount val="1"/>
                <c:pt idx="0">
                  <c:v>předepsané léky a ZP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NETISKNOUT_vst.data!$B$32:$M$32</c:f>
              <c:strCache>
                <c:ptCount val="12"/>
                <c:pt idx="0">
                  <c:v>r. 2000</c:v>
                </c:pt>
                <c:pt idx="1">
                  <c:v>r. 2001</c:v>
                </c:pt>
                <c:pt idx="2">
                  <c:v>r. 2002</c:v>
                </c:pt>
                <c:pt idx="3">
                  <c:v>r. 2003</c:v>
                </c:pt>
                <c:pt idx="4">
                  <c:v>r. 2004</c:v>
                </c:pt>
                <c:pt idx="5">
                  <c:v>r. 2005</c:v>
                </c:pt>
                <c:pt idx="6">
                  <c:v>r. 2006</c:v>
                </c:pt>
                <c:pt idx="7">
                  <c:v>r. 2007</c:v>
                </c:pt>
                <c:pt idx="8">
                  <c:v>r. 2008</c:v>
                </c:pt>
                <c:pt idx="9">
                  <c:v>r. 2009</c:v>
                </c:pt>
                <c:pt idx="10">
                  <c:v>r. 2010</c:v>
                </c:pt>
                <c:pt idx="11">
                  <c:v>r. 2011</c:v>
                </c:pt>
              </c:strCache>
            </c:strRef>
          </c:cat>
          <c:val>
            <c:numRef>
              <c:f>NETISKNOUT_vst.data!$B$35:$M$35</c:f>
              <c:numCache>
                <c:formatCode>0.0%</c:formatCode>
                <c:ptCount val="12"/>
                <c:pt idx="0">
                  <c:v>1</c:v>
                </c:pt>
                <c:pt idx="1">
                  <c:v>1.094714860463444</c:v>
                </c:pt>
                <c:pt idx="2">
                  <c:v>1.0909254755458113</c:v>
                </c:pt>
                <c:pt idx="3">
                  <c:v>1.1054511098409159</c:v>
                </c:pt>
                <c:pt idx="4">
                  <c:v>1.0470953410283568</c:v>
                </c:pt>
                <c:pt idx="5">
                  <c:v>1.0960596077431601</c:v>
                </c:pt>
                <c:pt idx="6">
                  <c:v>0.92487895982322366</c:v>
                </c:pt>
                <c:pt idx="7">
                  <c:v>1.0077006981864032</c:v>
                </c:pt>
                <c:pt idx="8">
                  <c:v>0.99127809567298009</c:v>
                </c:pt>
                <c:pt idx="9">
                  <c:v>1.1058116185911293</c:v>
                </c:pt>
                <c:pt idx="10">
                  <c:v>0.94867099479481931</c:v>
                </c:pt>
                <c:pt idx="11">
                  <c:v>1.0036860687177585</c:v>
                </c:pt>
              </c:numCache>
            </c:numRef>
          </c:val>
        </c:ser>
        <c:ser>
          <c:idx val="3"/>
          <c:order val="3"/>
          <c:tx>
            <c:strRef>
              <c:f>NETISKNOUT_vst.data!$A$36</c:f>
              <c:strCache>
                <c:ptCount val="1"/>
                <c:pt idx="0">
                  <c:v>lázně a ozdravovny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NETISKNOUT_vst.data!$B$32:$M$32</c:f>
              <c:strCache>
                <c:ptCount val="12"/>
                <c:pt idx="0">
                  <c:v>r. 2000</c:v>
                </c:pt>
                <c:pt idx="1">
                  <c:v>r. 2001</c:v>
                </c:pt>
                <c:pt idx="2">
                  <c:v>r. 2002</c:v>
                </c:pt>
                <c:pt idx="3">
                  <c:v>r. 2003</c:v>
                </c:pt>
                <c:pt idx="4">
                  <c:v>r. 2004</c:v>
                </c:pt>
                <c:pt idx="5">
                  <c:v>r. 2005</c:v>
                </c:pt>
                <c:pt idx="6">
                  <c:v>r. 2006</c:v>
                </c:pt>
                <c:pt idx="7">
                  <c:v>r. 2007</c:v>
                </c:pt>
                <c:pt idx="8">
                  <c:v>r. 2008</c:v>
                </c:pt>
                <c:pt idx="9">
                  <c:v>r. 2009</c:v>
                </c:pt>
                <c:pt idx="10">
                  <c:v>r. 2010</c:v>
                </c:pt>
                <c:pt idx="11">
                  <c:v>r. 2011</c:v>
                </c:pt>
              </c:strCache>
            </c:strRef>
          </c:cat>
          <c:val>
            <c:numRef>
              <c:f>NETISKNOUT_vst.data!$B$36:$M$36</c:f>
              <c:numCache>
                <c:formatCode>0.0%</c:formatCode>
                <c:ptCount val="12"/>
                <c:pt idx="0">
                  <c:v>1</c:v>
                </c:pt>
                <c:pt idx="1">
                  <c:v>1.1042278544336832</c:v>
                </c:pt>
                <c:pt idx="2">
                  <c:v>1.0794590695663471</c:v>
                </c:pt>
                <c:pt idx="3">
                  <c:v>1.0821863241837653</c:v>
                </c:pt>
                <c:pt idx="4">
                  <c:v>1.0127323622360511</c:v>
                </c:pt>
                <c:pt idx="5">
                  <c:v>0.91401320504826145</c:v>
                </c:pt>
                <c:pt idx="6">
                  <c:v>0.90097775728238594</c:v>
                </c:pt>
                <c:pt idx="7">
                  <c:v>1.0689714070986915</c:v>
                </c:pt>
                <c:pt idx="8">
                  <c:v>0.95554280202047626</c:v>
                </c:pt>
                <c:pt idx="9">
                  <c:v>1.1148883147116484</c:v>
                </c:pt>
                <c:pt idx="10">
                  <c:v>1.0039701855701475</c:v>
                </c:pt>
                <c:pt idx="11">
                  <c:v>0.92812773376375357</c:v>
                </c:pt>
              </c:numCache>
            </c:numRef>
          </c:val>
        </c:ser>
        <c:ser>
          <c:idx val="4"/>
          <c:order val="4"/>
          <c:tx>
            <c:strRef>
              <c:f>NETISKNOUT_vst.data!$A$37</c:f>
              <c:strCache>
                <c:ptCount val="1"/>
                <c:pt idx="0">
                  <c:v>doprava (DRNR a RZS)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NETISKNOUT_vst.data!$B$32:$M$32</c:f>
              <c:strCache>
                <c:ptCount val="12"/>
                <c:pt idx="0">
                  <c:v>r. 2000</c:v>
                </c:pt>
                <c:pt idx="1">
                  <c:v>r. 2001</c:v>
                </c:pt>
                <c:pt idx="2">
                  <c:v>r. 2002</c:v>
                </c:pt>
                <c:pt idx="3">
                  <c:v>r. 2003</c:v>
                </c:pt>
                <c:pt idx="4">
                  <c:v>r. 2004</c:v>
                </c:pt>
                <c:pt idx="5">
                  <c:v>r. 2005</c:v>
                </c:pt>
                <c:pt idx="6">
                  <c:v>r. 2006</c:v>
                </c:pt>
                <c:pt idx="7">
                  <c:v>r. 2007</c:v>
                </c:pt>
                <c:pt idx="8">
                  <c:v>r. 2008</c:v>
                </c:pt>
                <c:pt idx="9">
                  <c:v>r. 2009</c:v>
                </c:pt>
                <c:pt idx="10">
                  <c:v>r. 2010</c:v>
                </c:pt>
                <c:pt idx="11">
                  <c:v>r. 2011</c:v>
                </c:pt>
              </c:strCache>
            </c:strRef>
          </c:cat>
          <c:val>
            <c:numRef>
              <c:f>NETISKNOUT_vst.data!$B$37:$M$37</c:f>
              <c:numCache>
                <c:formatCode>0.0%</c:formatCode>
                <c:ptCount val="12"/>
                <c:pt idx="0">
                  <c:v>1</c:v>
                </c:pt>
                <c:pt idx="1">
                  <c:v>1.0669377048436857</c:v>
                </c:pt>
                <c:pt idx="2">
                  <c:v>1.0737310613008351</c:v>
                </c:pt>
                <c:pt idx="3">
                  <c:v>0.96584401207081538</c:v>
                </c:pt>
                <c:pt idx="4">
                  <c:v>1.001058209552937</c:v>
                </c:pt>
                <c:pt idx="5">
                  <c:v>1.1057809272664916</c:v>
                </c:pt>
                <c:pt idx="6">
                  <c:v>1.0780470363713128</c:v>
                </c:pt>
                <c:pt idx="7">
                  <c:v>1.1491462026898995</c:v>
                </c:pt>
                <c:pt idx="8">
                  <c:v>1.0737018871750694</c:v>
                </c:pt>
                <c:pt idx="9">
                  <c:v>1.0435669102406537</c:v>
                </c:pt>
                <c:pt idx="10">
                  <c:v>1.0487997717247857</c:v>
                </c:pt>
                <c:pt idx="11">
                  <c:v>1.0075123925980087</c:v>
                </c:pt>
              </c:numCache>
            </c:numRef>
          </c:val>
        </c:ser>
        <c:axId val="308768128"/>
        <c:axId val="308782208"/>
      </c:barChart>
      <c:catAx>
        <c:axId val="308768128"/>
        <c:scaling>
          <c:orientation val="minMax"/>
        </c:scaling>
        <c:axPos val="b"/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75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08782208"/>
        <c:crosses val="autoZero"/>
        <c:auto val="1"/>
        <c:lblAlgn val="ctr"/>
        <c:lblOffset val="100"/>
        <c:tickLblSkip val="1"/>
        <c:tickMarkSkip val="1"/>
      </c:catAx>
      <c:valAx>
        <c:axId val="308782208"/>
        <c:scaling>
          <c:orientation val="minMax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75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08768128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9.2631578947368468E-2"/>
          <c:y val="0.90213590389808873"/>
          <c:w val="0.8789473684210527"/>
          <c:h val="8.1850464894420091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400" b="1" i="0" u="none" strike="noStrike" baseline="0">
              <a:solidFill>
                <a:srgbClr val="000000"/>
              </a:solidFill>
              <a:latin typeface="Arial CE"/>
              <a:ea typeface="Arial CE"/>
              <a:cs typeface="Arial CE"/>
            </a:defRPr>
          </a:pPr>
          <a:endParaRPr lang="cs-CZ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55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 paperSize="9" orientation="landscape" horizontalDpi="-4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2005</a:t>
            </a:r>
          </a:p>
        </c:rich>
      </c:tx>
      <c:layout>
        <c:manualLayout>
          <c:xMode val="edge"/>
          <c:yMode val="edge"/>
          <c:x val="0.41130686149611484"/>
          <c:y val="1.6172506738544475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29044889598733042"/>
          <c:y val="0.29919137466307277"/>
          <c:w val="0.38011768266798224"/>
          <c:h val="0.52560646900269536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6250353028036496"/>
                  <c:y val="-4.0275908907612956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3.8223788304010162E-3"/>
                  <c:y val="-0.13253249004251841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4366624461789884"/>
                  <c:y val="-0.12676953116709525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0.15092758931229744"/>
                  <c:y val="-1.4654300287935721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0.14215966877090438"/>
                  <c:y val="9.6752339919774208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4829316827855887"/>
                  <c:y val="0.2461645124548110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0.10998828611753643"/>
                  <c:y val="-3.8532447594993996E-2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1.5551467226953991E-2"/>
                  <c:y val="0.14968383669022536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-5.3146787037013594E-2"/>
                  <c:y val="-6.4277437018485914E-2"/>
                </c:manualLayout>
              </c:layout>
              <c:dLblPos val="bestFit"/>
              <c:showCatName val="1"/>
              <c:showPercent val="1"/>
            </c:dLbl>
            <c:dLbl>
              <c:idx val="9"/>
              <c:layout>
                <c:manualLayout>
                  <c:x val="-9.0794162309758036E-2"/>
                  <c:y val="-3.7546533098457062E-2"/>
                </c:manualLayout>
              </c:layout>
              <c:dLblPos val="bestFit"/>
              <c:showCatName val="1"/>
              <c:showPercent val="1"/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endParaRPr lang="cs-CZ"/>
              </a:p>
            </c:txPr>
            <c:showCatName val="1"/>
            <c:showPercent val="1"/>
            <c:showLeaderLines val="1"/>
          </c:dLbls>
          <c:cat>
            <c:strRef>
              <c:f>NETISKNOUT_vst.data!$A$57:$A$66</c:f>
              <c:strCache>
                <c:ptCount val="10"/>
                <c:pt idx="0">
                  <c:v>stomatologie</c:v>
                </c:pt>
                <c:pt idx="1">
                  <c:v>praktický lékař</c:v>
                </c:pt>
                <c:pt idx="2">
                  <c:v>rehabilitace</c:v>
                </c:pt>
                <c:pt idx="3">
                  <c:v>komplement</c:v>
                </c:pt>
                <c:pt idx="4">
                  <c:v>domácí péče</c:v>
                </c:pt>
                <c:pt idx="5">
                  <c:v>ambul. spec.</c:v>
                </c:pt>
                <c:pt idx="6">
                  <c:v>ústavní péče</c:v>
                </c:pt>
                <c:pt idx="7">
                  <c:v>lázně a ozdravovny</c:v>
                </c:pt>
                <c:pt idx="8">
                  <c:v>doprava a ZZS</c:v>
                </c:pt>
                <c:pt idx="9">
                  <c:v>léky a ZP</c:v>
                </c:pt>
              </c:strCache>
            </c:strRef>
          </c:cat>
          <c:val>
            <c:numRef>
              <c:f>NETISKNOUT_vst.data!$I$57:$I$66</c:f>
              <c:numCache>
                <c:formatCode>0.00%</c:formatCode>
                <c:ptCount val="10"/>
                <c:pt idx="0">
                  <c:v>5.3504256287134934E-2</c:v>
                </c:pt>
                <c:pt idx="1">
                  <c:v>4.7117781638458041E-2</c:v>
                </c:pt>
                <c:pt idx="2">
                  <c:v>9.9818334411291079E-3</c:v>
                </c:pt>
                <c:pt idx="3">
                  <c:v>4.1782367924368416E-2</c:v>
                </c:pt>
                <c:pt idx="4">
                  <c:v>5.6046461203779988E-3</c:v>
                </c:pt>
                <c:pt idx="5">
                  <c:v>7.6827560912574713E-2</c:v>
                </c:pt>
                <c:pt idx="6">
                  <c:v>0.47366765102631947</c:v>
                </c:pt>
                <c:pt idx="7">
                  <c:v>1.9590989314261953E-2</c:v>
                </c:pt>
                <c:pt idx="8">
                  <c:v>1.3559991832650357E-2</c:v>
                </c:pt>
                <c:pt idx="9">
                  <c:v>0.25836292150272511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2001</a:t>
            </a:r>
          </a:p>
        </c:rich>
      </c:tx>
      <c:layout>
        <c:manualLayout>
          <c:xMode val="edge"/>
          <c:yMode val="edge"/>
          <c:x val="0.45330780150535682"/>
          <c:y val="1.3550135501355021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30350223384134334"/>
          <c:y val="0.27100342724060877"/>
          <c:w val="0.3949420094217479"/>
          <c:h val="0.5501369572984347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7486145279640658"/>
                  <c:y val="-1.9627855016575914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9.8546477924654034E-3"/>
                  <c:y val="-8.4626475758997774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7334881220540971"/>
                  <c:y val="-9.4531887515348148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0.15393420595726151"/>
                  <c:y val="-1.342680568406305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0.15082239785253318"/>
                  <c:y val="0.10126250470139704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5586424486127656"/>
                  <c:y val="0.24368673175714547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0.11233756884772841"/>
                  <c:y val="-1.9579764559510427E-2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9.634034378457064E-3"/>
                  <c:y val="0.15315406697850567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-5.3780586273192633E-2"/>
                  <c:y val="-7.119017592629813E-2"/>
                </c:manualLayout>
              </c:layout>
              <c:dLblPos val="bestFit"/>
              <c:showCatName val="1"/>
              <c:showPercent val="1"/>
            </c:dLbl>
            <c:dLbl>
              <c:idx val="9"/>
              <c:layout>
                <c:manualLayout>
                  <c:x val="-9.1887476796131948E-2"/>
                  <c:y val="-4.4821723966901525E-2"/>
                </c:manualLayout>
              </c:layout>
              <c:dLblPos val="bestFit"/>
              <c:showCatName val="1"/>
              <c:showPercent val="1"/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endParaRPr lang="cs-CZ"/>
              </a:p>
            </c:txPr>
            <c:showCatName val="1"/>
            <c:showPercent val="1"/>
            <c:showLeaderLines val="1"/>
          </c:dLbls>
          <c:cat>
            <c:strRef>
              <c:f>NETISKNOUT_vst.data!$A$57:$A$66</c:f>
              <c:strCache>
                <c:ptCount val="10"/>
                <c:pt idx="0">
                  <c:v>stomatologie</c:v>
                </c:pt>
                <c:pt idx="1">
                  <c:v>praktický lékař</c:v>
                </c:pt>
                <c:pt idx="2">
                  <c:v>rehabilitace</c:v>
                </c:pt>
                <c:pt idx="3">
                  <c:v>komplement</c:v>
                </c:pt>
                <c:pt idx="4">
                  <c:v>domácí péče</c:v>
                </c:pt>
                <c:pt idx="5">
                  <c:v>ambul. spec.</c:v>
                </c:pt>
                <c:pt idx="6">
                  <c:v>ústavní péče</c:v>
                </c:pt>
                <c:pt idx="7">
                  <c:v>lázně a ozdravovny</c:v>
                </c:pt>
                <c:pt idx="8">
                  <c:v>doprava a ZZS</c:v>
                </c:pt>
                <c:pt idx="9">
                  <c:v>léky a ZP</c:v>
                </c:pt>
              </c:strCache>
            </c:strRef>
          </c:cat>
          <c:val>
            <c:numRef>
              <c:f>NETISKNOUT_vst.data!$E$57:$E$66</c:f>
              <c:numCache>
                <c:formatCode>0.00%</c:formatCode>
                <c:ptCount val="10"/>
                <c:pt idx="0">
                  <c:v>6.0308636144313137E-2</c:v>
                </c:pt>
                <c:pt idx="1">
                  <c:v>5.0407328601532776E-2</c:v>
                </c:pt>
                <c:pt idx="2">
                  <c:v>9.2526753645738695E-3</c:v>
                </c:pt>
                <c:pt idx="3">
                  <c:v>3.2966677441684814E-2</c:v>
                </c:pt>
                <c:pt idx="4">
                  <c:v>4.1123027273155394E-3</c:v>
                </c:pt>
                <c:pt idx="5">
                  <c:v>6.9960465882638781E-2</c:v>
                </c:pt>
                <c:pt idx="6">
                  <c:v>0.48654929978006078</c:v>
                </c:pt>
                <c:pt idx="7">
                  <c:v>2.3959630525197281E-2</c:v>
                </c:pt>
                <c:pt idx="8">
                  <c:v>1.5620956441592119E-2</c:v>
                </c:pt>
                <c:pt idx="9">
                  <c:v>0.24686202709109087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 paperSize="9" orientation="landscape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2002</a:t>
            </a:r>
          </a:p>
        </c:rich>
      </c:tx>
      <c:layout>
        <c:manualLayout>
          <c:xMode val="edge"/>
          <c:yMode val="edge"/>
          <c:x val="0.41005843321809182"/>
          <c:y val="2.6954177897574216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28433295712659906"/>
          <c:y val="0.29110512129380123"/>
          <c:w val="0.38878179852004446"/>
          <c:h val="0.54177897574123957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26431654121296405"/>
                  <c:y val="-8.9968942561425395E-3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8.1053947536146795E-2"/>
                  <c:y val="-3.9262262028567252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21085321276207331"/>
                  <c:y val="1.6678198244087488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0.1871355161798707"/>
                  <c:y val="8.4661587112931661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0.17171036502009102"/>
                  <c:y val="0.17030342905250054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6216367946215038"/>
                  <c:y val="0.2327394924691023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0.12638019438427806"/>
                  <c:y val="-1.2615121223054681E-2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-3.6526199954897948E-2"/>
                  <c:y val="0.16260514605485635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-7.6246646471238841E-2"/>
                  <c:y val="4.4837036879824196E-2"/>
                </c:manualLayout>
              </c:layout>
              <c:dLblPos val="bestFit"/>
              <c:showCatName val="1"/>
              <c:showPercent val="1"/>
            </c:dLbl>
            <c:dLbl>
              <c:idx val="9"/>
              <c:layout>
                <c:manualLayout>
                  <c:x val="-0.15977108233570742"/>
                  <c:y val="0.13880595114289995"/>
                </c:manualLayout>
              </c:layout>
              <c:dLblPos val="bestFit"/>
              <c:showCatName val="1"/>
              <c:showPercent val="1"/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25" b="0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endParaRPr lang="cs-CZ"/>
              </a:p>
            </c:txPr>
            <c:showCatName val="1"/>
            <c:showPercent val="1"/>
            <c:showLeaderLines val="1"/>
          </c:dLbls>
          <c:cat>
            <c:strRef>
              <c:f>NETISKNOUT_vst.data!$A$57:$A$66</c:f>
              <c:strCache>
                <c:ptCount val="10"/>
                <c:pt idx="0">
                  <c:v>stomatologie</c:v>
                </c:pt>
                <c:pt idx="1">
                  <c:v>praktický lékař</c:v>
                </c:pt>
                <c:pt idx="2">
                  <c:v>rehabilitace</c:v>
                </c:pt>
                <c:pt idx="3">
                  <c:v>komplement</c:v>
                </c:pt>
                <c:pt idx="4">
                  <c:v>domácí péče</c:v>
                </c:pt>
                <c:pt idx="5">
                  <c:v>ambul. spec.</c:v>
                </c:pt>
                <c:pt idx="6">
                  <c:v>ústavní péče</c:v>
                </c:pt>
                <c:pt idx="7">
                  <c:v>lázně a ozdravovny</c:v>
                </c:pt>
                <c:pt idx="8">
                  <c:v>doprava a ZZS</c:v>
                </c:pt>
                <c:pt idx="9">
                  <c:v>léky a ZP</c:v>
                </c:pt>
              </c:strCache>
            </c:strRef>
          </c:cat>
          <c:val>
            <c:numRef>
              <c:f>NETISKNOUT_vst.data!$F$57:$F$66</c:f>
              <c:numCache>
                <c:formatCode>0.00%</c:formatCode>
                <c:ptCount val="10"/>
                <c:pt idx="0">
                  <c:v>5.8015802932511303E-2</c:v>
                </c:pt>
                <c:pt idx="1">
                  <c:v>5.0370455630117474E-2</c:v>
                </c:pt>
                <c:pt idx="2">
                  <c:v>8.9925461737381512E-3</c:v>
                </c:pt>
                <c:pt idx="3">
                  <c:v>3.4255963669529814E-2</c:v>
                </c:pt>
                <c:pt idx="4">
                  <c:v>4.5705799340908819E-3</c:v>
                </c:pt>
                <c:pt idx="5">
                  <c:v>7.368928791898216E-2</c:v>
                </c:pt>
                <c:pt idx="6">
                  <c:v>0.48919379672892044</c:v>
                </c:pt>
                <c:pt idx="7">
                  <c:v>2.3290508702566246E-2</c:v>
                </c:pt>
                <c:pt idx="8">
                  <c:v>1.5104133523160092E-2</c:v>
                </c:pt>
                <c:pt idx="9">
                  <c:v>0.24251692478638345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2004</a:t>
            </a:r>
          </a:p>
        </c:rich>
      </c:tx>
      <c:layout>
        <c:manualLayout>
          <c:xMode val="edge"/>
          <c:yMode val="edge"/>
          <c:x val="0.41586114114845962"/>
          <c:y val="2.724795640326987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27659600591227057"/>
          <c:y val="0.27792952508930846"/>
          <c:w val="0.37524213389496824"/>
          <c:h val="0.52861105752280224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25562010355364873"/>
                  <c:y val="-1.3794818345292444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7.5792597034782541E-2"/>
                  <c:y val="-5.16012614551737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21036826112794968"/>
                  <c:y val="1.8154209581925439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0.18393126229218473"/>
                  <c:y val="8.1376464573482812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0.16667828351801275"/>
                  <c:y val="0.18202931673536707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5246952533479821"/>
                  <c:y val="0.2393200033589401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0.12799134695539094"/>
                  <c:y val="-2.4645980414768929E-2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-2.7996871965615368E-2"/>
                  <c:y val="0.1760513767116974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-7.2317454942094947E-2"/>
                  <c:y val="5.5986536879334858E-2"/>
                </c:manualLayout>
              </c:layout>
              <c:dLblPos val="bestFit"/>
              <c:showCatName val="1"/>
              <c:showPercent val="1"/>
            </c:dLbl>
            <c:dLbl>
              <c:idx val="9"/>
              <c:layout>
                <c:manualLayout>
                  <c:x val="-0.15125984031003287"/>
                  <c:y val="0.14941032893434344"/>
                </c:manualLayout>
              </c:layout>
              <c:dLblPos val="bestFit"/>
              <c:showCatName val="1"/>
              <c:showPercent val="1"/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endParaRPr lang="cs-CZ"/>
              </a:p>
            </c:txPr>
            <c:showCatName val="1"/>
            <c:showPercent val="1"/>
            <c:showLeaderLines val="1"/>
          </c:dLbls>
          <c:cat>
            <c:strRef>
              <c:f>NETISKNOUT_vst.data!$A$57:$A$66</c:f>
              <c:strCache>
                <c:ptCount val="10"/>
                <c:pt idx="0">
                  <c:v>stomatologie</c:v>
                </c:pt>
                <c:pt idx="1">
                  <c:v>praktický lékař</c:v>
                </c:pt>
                <c:pt idx="2">
                  <c:v>rehabilitace</c:v>
                </c:pt>
                <c:pt idx="3">
                  <c:v>komplement</c:v>
                </c:pt>
                <c:pt idx="4">
                  <c:v>domácí péče</c:v>
                </c:pt>
                <c:pt idx="5">
                  <c:v>ambul. spec.</c:v>
                </c:pt>
                <c:pt idx="6">
                  <c:v>ústavní péče</c:v>
                </c:pt>
                <c:pt idx="7">
                  <c:v>lázně a ozdravovny</c:v>
                </c:pt>
                <c:pt idx="8">
                  <c:v>doprava a ZZS</c:v>
                </c:pt>
                <c:pt idx="9">
                  <c:v>léky a ZP</c:v>
                </c:pt>
              </c:strCache>
            </c:strRef>
          </c:cat>
          <c:val>
            <c:numRef>
              <c:f>NETISKNOUT_vst.data!$H$57:$H$66</c:f>
              <c:numCache>
                <c:formatCode>0.00%</c:formatCode>
                <c:ptCount val="10"/>
                <c:pt idx="0">
                  <c:v>5.549775753439689E-2</c:v>
                </c:pt>
                <c:pt idx="1">
                  <c:v>4.8520343953408963E-2</c:v>
                </c:pt>
                <c:pt idx="2">
                  <c:v>1.0243161069567012E-2</c:v>
                </c:pt>
                <c:pt idx="3">
                  <c:v>4.0142678350828825E-2</c:v>
                </c:pt>
                <c:pt idx="4">
                  <c:v>5.4429865086823206E-3</c:v>
                </c:pt>
                <c:pt idx="5">
                  <c:v>7.5438713733687449E-2</c:v>
                </c:pt>
                <c:pt idx="6">
                  <c:v>0.46862750969810169</c:v>
                </c:pt>
                <c:pt idx="7">
                  <c:v>2.2170265246715309E-2</c:v>
                </c:pt>
                <c:pt idx="8">
                  <c:v>1.4385419372750056E-2</c:v>
                </c:pt>
                <c:pt idx="9">
                  <c:v>0.25953116453186148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2000</a:t>
            </a:r>
          </a:p>
        </c:rich>
      </c:tx>
      <c:layout>
        <c:manualLayout>
          <c:xMode val="edge"/>
          <c:yMode val="edge"/>
          <c:x val="0.46498095325632932"/>
          <c:y val="5.2054794520548106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29182907100129185"/>
          <c:y val="0.30684931506849378"/>
          <c:w val="0.39688753656175652"/>
          <c:h val="0.55890410958904113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8397633016954673"/>
                  <c:y val="-1.8266278359040745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1.2924592940210687E-2"/>
                  <c:y val="-8.5195843670226534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7579414671353191"/>
                  <c:y val="-9.5402293891345538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0.158086293950153"/>
                  <c:y val="-2.9672455326645612E-3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0.1493215293322076"/>
                  <c:y val="0.11063373242728247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5113369668466378"/>
                  <c:y val="0.25892697659368008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0.11891864728247786"/>
                  <c:y val="-1.1741272067019019E-2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1.6047417918875043E-2"/>
                  <c:y val="0.16206407075827853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-4.9593786083331419E-2"/>
                  <c:y val="-6.9134864991191328E-2"/>
                </c:manualLayout>
              </c:layout>
              <c:dLblPos val="bestFit"/>
              <c:showCatName val="1"/>
              <c:showPercent val="1"/>
            </c:dLbl>
            <c:dLbl>
              <c:idx val="9"/>
              <c:layout>
                <c:manualLayout>
                  <c:x val="-8.9794696857792233E-2"/>
                  <c:y val="-4.5744651781541024E-2"/>
                </c:manualLayout>
              </c:layout>
              <c:dLblPos val="bestFit"/>
              <c:showCatName val="1"/>
              <c:showPercent val="1"/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25" b="0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endParaRPr lang="cs-CZ"/>
              </a:p>
            </c:txPr>
            <c:showCatName val="1"/>
            <c:showPercent val="1"/>
            <c:showLeaderLines val="1"/>
          </c:dLbls>
          <c:cat>
            <c:strRef>
              <c:f>NETISKNOUT_vst.data!$A$57:$A$66</c:f>
              <c:strCache>
                <c:ptCount val="10"/>
                <c:pt idx="0">
                  <c:v>stomatologie</c:v>
                </c:pt>
                <c:pt idx="1">
                  <c:v>praktický lékař</c:v>
                </c:pt>
                <c:pt idx="2">
                  <c:v>rehabilitace</c:v>
                </c:pt>
                <c:pt idx="3">
                  <c:v>komplement</c:v>
                </c:pt>
                <c:pt idx="4">
                  <c:v>domácí péče</c:v>
                </c:pt>
                <c:pt idx="5">
                  <c:v>ambul. spec.</c:v>
                </c:pt>
                <c:pt idx="6">
                  <c:v>ústavní péče</c:v>
                </c:pt>
                <c:pt idx="7">
                  <c:v>lázně a ozdravovny</c:v>
                </c:pt>
                <c:pt idx="8">
                  <c:v>doprava a ZZS</c:v>
                </c:pt>
                <c:pt idx="9">
                  <c:v>léky a ZP</c:v>
                </c:pt>
              </c:strCache>
            </c:strRef>
          </c:cat>
          <c:val>
            <c:numRef>
              <c:f>NETISKNOUT_vst.data!$D$57:$D$66</c:f>
              <c:numCache>
                <c:formatCode>0.00%</c:formatCode>
                <c:ptCount val="10"/>
                <c:pt idx="0">
                  <c:v>6.3752990275888516E-2</c:v>
                </c:pt>
                <c:pt idx="1">
                  <c:v>5.2696283746687271E-2</c:v>
                </c:pt>
                <c:pt idx="2">
                  <c:v>9.3904872481614353E-3</c:v>
                </c:pt>
                <c:pt idx="3">
                  <c:v>3.495926353747203E-2</c:v>
                </c:pt>
                <c:pt idx="4">
                  <c:v>3.8289120826005035E-3</c:v>
                </c:pt>
                <c:pt idx="5">
                  <c:v>6.7305720684835951E-2</c:v>
                </c:pt>
                <c:pt idx="6">
                  <c:v>0.47750452994920545</c:v>
                </c:pt>
                <c:pt idx="7">
                  <c:v>2.4077966386635622E-2</c:v>
                </c:pt>
                <c:pt idx="8">
                  <c:v>1.6246766681553022E-2</c:v>
                </c:pt>
                <c:pt idx="9">
                  <c:v>0.25023707940696016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2003</a:t>
            </a:r>
          </a:p>
        </c:rich>
      </c:tx>
      <c:layout>
        <c:manualLayout>
          <c:xMode val="edge"/>
          <c:yMode val="edge"/>
          <c:x val="0.41505782875406488"/>
          <c:y val="2.71739609784550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28378378378378388"/>
          <c:y val="0.29076086956521835"/>
          <c:w val="0.39575289575289746"/>
          <c:h val="0.55706521739130577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26354543519897849"/>
                  <c:y val="-1.6305488987789583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7.7945459520262661E-2"/>
                  <c:y val="-4.6923998630605979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21734411576931309"/>
                  <c:y val="2.4226862946479556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0.19140810101440059"/>
                  <c:y val="9.090408535889571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0.17463290061715256"/>
                  <c:y val="0.17586585644185784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5751679688687636"/>
                  <c:y val="0.24530069610863869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0.13536091772312242"/>
                  <c:y val="-2.0721784776902837E-2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-3.3596813911774555E-2"/>
                  <c:y val="0.18069182928220925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-7.862767154105739E-2"/>
                  <c:y val="6.2947905968275791E-2"/>
                </c:manualLayout>
              </c:layout>
              <c:dLblPos val="bestFit"/>
              <c:showCatName val="1"/>
              <c:showPercent val="1"/>
            </c:dLbl>
            <c:dLbl>
              <c:idx val="9"/>
              <c:layout>
                <c:manualLayout>
                  <c:x val="-0.16248360846786081"/>
                  <c:y val="0.14308570124386619"/>
                </c:manualLayout>
              </c:layout>
              <c:dLblPos val="bestFit"/>
              <c:showCatName val="1"/>
              <c:showPercent val="1"/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endParaRPr lang="cs-CZ"/>
              </a:p>
            </c:txPr>
            <c:showCatName val="1"/>
            <c:showPercent val="1"/>
            <c:showLeaderLines val="1"/>
          </c:dLbls>
          <c:cat>
            <c:strRef>
              <c:f>NETISKNOUT_vst.data!$A$57:$A$66</c:f>
              <c:strCache>
                <c:ptCount val="10"/>
                <c:pt idx="0">
                  <c:v>stomatologie</c:v>
                </c:pt>
                <c:pt idx="1">
                  <c:v>praktický lékař</c:v>
                </c:pt>
                <c:pt idx="2">
                  <c:v>rehabilitace</c:v>
                </c:pt>
                <c:pt idx="3">
                  <c:v>komplement</c:v>
                </c:pt>
                <c:pt idx="4">
                  <c:v>domácí péče</c:v>
                </c:pt>
                <c:pt idx="5">
                  <c:v>ambul. spec.</c:v>
                </c:pt>
                <c:pt idx="6">
                  <c:v>ústavní péče</c:v>
                </c:pt>
                <c:pt idx="7">
                  <c:v>lázně a ozdravovny</c:v>
                </c:pt>
                <c:pt idx="8">
                  <c:v>doprava a ZZS</c:v>
                </c:pt>
                <c:pt idx="9">
                  <c:v>léky a ZP</c:v>
                </c:pt>
              </c:strCache>
            </c:strRef>
          </c:cat>
          <c:val>
            <c:numRef>
              <c:f>NETISKNOUT_vst.data!$G$57:$G$66</c:f>
              <c:numCache>
                <c:formatCode>0.00%</c:formatCode>
                <c:ptCount val="10"/>
                <c:pt idx="0">
                  <c:v>5.6706613006275872E-2</c:v>
                </c:pt>
                <c:pt idx="1">
                  <c:v>5.1290086401083262E-2</c:v>
                </c:pt>
                <c:pt idx="2">
                  <c:v>1.0064094594216984E-2</c:v>
                </c:pt>
                <c:pt idx="3">
                  <c:v>3.7587649380977438E-2</c:v>
                </c:pt>
                <c:pt idx="4">
                  <c:v>5.0556765811298164E-3</c:v>
                </c:pt>
                <c:pt idx="5">
                  <c:v>7.6167461172285664E-2</c:v>
                </c:pt>
                <c:pt idx="6">
                  <c:v>0.47325776267172415</c:v>
                </c:pt>
                <c:pt idx="7">
                  <c:v>2.3730060172883663E-2</c:v>
                </c:pt>
                <c:pt idx="8">
                  <c:v>1.3734745978894394E-2</c:v>
                </c:pt>
                <c:pt idx="9">
                  <c:v>0.25240585004052885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72" footer="0.49212598450000072"/>
    <c:pageSetup paperSize="9"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2006</a:t>
            </a:r>
          </a:p>
        </c:rich>
      </c:tx>
      <c:layout>
        <c:manualLayout>
          <c:xMode val="edge"/>
          <c:yMode val="edge"/>
          <c:x val="0.41130679954068367"/>
          <c:y val="1.617249456721136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29044889598733054"/>
          <c:y val="0.29919137466307277"/>
          <c:w val="0.3801176826679824"/>
          <c:h val="0.52560646900269536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6250353028036496"/>
                  <c:y val="-4.0275908907612956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3.822378830401017E-3"/>
                  <c:y val="-0.13253249004251841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4366624461789892"/>
                  <c:y val="-0.12676953116709536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0.15092758931229752"/>
                  <c:y val="-1.4654300287935721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0.14215966877090438"/>
                  <c:y val="9.6752339919774208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4829316827855887"/>
                  <c:y val="0.2461645124548110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0.15129637682087524"/>
                  <c:y val="-1.6554469152894349E-2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1.5551467226953991E-2"/>
                  <c:y val="0.14968383669022542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-5.3146787037013594E-2"/>
                  <c:y val="-6.4277437018485914E-2"/>
                </c:manualLayout>
              </c:layout>
              <c:dLblPos val="bestFit"/>
              <c:showCatName val="1"/>
              <c:showPercent val="1"/>
            </c:dLbl>
            <c:dLbl>
              <c:idx val="9"/>
              <c:layout>
                <c:manualLayout>
                  <c:x val="-9.0794162309758092E-2"/>
                  <c:y val="-3.7546533098457062E-2"/>
                </c:manualLayout>
              </c:layout>
              <c:dLblPos val="bestFit"/>
              <c:showCatName val="1"/>
              <c:showPercent val="1"/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endParaRPr lang="cs-CZ"/>
              </a:p>
            </c:txPr>
            <c:showCatName val="1"/>
            <c:showPercent val="1"/>
            <c:showLeaderLines val="1"/>
          </c:dLbls>
          <c:cat>
            <c:strRef>
              <c:f>NETISKNOUT_vst.data!$A$57:$A$66</c:f>
              <c:strCache>
                <c:ptCount val="10"/>
                <c:pt idx="0">
                  <c:v>stomatologie</c:v>
                </c:pt>
                <c:pt idx="1">
                  <c:v>praktický lékař</c:v>
                </c:pt>
                <c:pt idx="2">
                  <c:v>rehabilitace</c:v>
                </c:pt>
                <c:pt idx="3">
                  <c:v>komplement</c:v>
                </c:pt>
                <c:pt idx="4">
                  <c:v>domácí péče</c:v>
                </c:pt>
                <c:pt idx="5">
                  <c:v>ambul. spec.</c:v>
                </c:pt>
                <c:pt idx="6">
                  <c:v>ústavní péče</c:v>
                </c:pt>
                <c:pt idx="7">
                  <c:v>lázně a ozdravovny</c:v>
                </c:pt>
                <c:pt idx="8">
                  <c:v>doprava a ZZS</c:v>
                </c:pt>
                <c:pt idx="9">
                  <c:v>léky a ZP</c:v>
                </c:pt>
              </c:strCache>
            </c:strRef>
          </c:cat>
          <c:val>
            <c:numRef>
              <c:f>NETISKNOUT_vst.data!$J$57:$J$66</c:f>
              <c:numCache>
                <c:formatCode>0.00%</c:formatCode>
                <c:ptCount val="10"/>
                <c:pt idx="0">
                  <c:v>5.0650795567911376E-2</c:v>
                </c:pt>
                <c:pt idx="1">
                  <c:v>4.9123799315157618E-2</c:v>
                </c:pt>
                <c:pt idx="2">
                  <c:v>9.2255964714835197E-3</c:v>
                </c:pt>
                <c:pt idx="3">
                  <c:v>3.9036459026041886E-2</c:v>
                </c:pt>
                <c:pt idx="4">
                  <c:v>5.3648502695108069E-3</c:v>
                </c:pt>
                <c:pt idx="5">
                  <c:v>8.383119023311332E-2</c:v>
                </c:pt>
                <c:pt idx="6">
                  <c:v>0.50137361485248622</c:v>
                </c:pt>
                <c:pt idx="7">
                  <c:v>1.7011310515318848E-2</c:v>
                </c:pt>
                <c:pt idx="8">
                  <c:v>1.4088490799392561E-2</c:v>
                </c:pt>
                <c:pt idx="9">
                  <c:v>0.23029389294958388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72" footer="0.49212598450000072"/>
    <c:pageSetup paperSize="9" orientation="landscape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2007</a:t>
            </a:r>
          </a:p>
        </c:rich>
      </c:tx>
      <c:layout>
        <c:manualLayout>
          <c:xMode val="edge"/>
          <c:yMode val="edge"/>
          <c:x val="0.41130686149611484"/>
          <c:y val="1.617249456721136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29044889598733076"/>
          <c:y val="0.29919137466307277"/>
          <c:w val="0.38011768266798251"/>
          <c:h val="0.52560646900269536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6250353028036496"/>
                  <c:y val="-4.0275908907612956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3.8223788304010179E-3"/>
                  <c:y val="-0.13253249004251841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4366624461789898"/>
                  <c:y val="-0.12676953116709544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0.15092758931229763"/>
                  <c:y val="-1.4654300287935721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0.14215966877090438"/>
                  <c:y val="9.6752339919774208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4829316827855887"/>
                  <c:y val="0.2461645124548110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0.18737441267327826"/>
                  <c:y val="-1.6594740099900685E-2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1.5551467226953991E-2"/>
                  <c:y val="0.14968383669022547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-5.3146787037013594E-2"/>
                  <c:y val="-6.4277437018485914E-2"/>
                </c:manualLayout>
              </c:layout>
              <c:dLblPos val="bestFit"/>
              <c:showCatName val="1"/>
              <c:showPercent val="1"/>
            </c:dLbl>
            <c:dLbl>
              <c:idx val="9"/>
              <c:layout>
                <c:manualLayout>
                  <c:x val="-9.0794162309758161E-2"/>
                  <c:y val="-3.7546533098457062E-2"/>
                </c:manualLayout>
              </c:layout>
              <c:dLblPos val="bestFit"/>
              <c:showCatName val="1"/>
              <c:showPercent val="1"/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endParaRPr lang="cs-CZ"/>
              </a:p>
            </c:txPr>
            <c:showCatName val="1"/>
            <c:showPercent val="1"/>
            <c:showLeaderLines val="1"/>
          </c:dLbls>
          <c:cat>
            <c:strRef>
              <c:f>NETISKNOUT_vst.data!$A$57:$A$66</c:f>
              <c:strCache>
                <c:ptCount val="10"/>
                <c:pt idx="0">
                  <c:v>stomatologie</c:v>
                </c:pt>
                <c:pt idx="1">
                  <c:v>praktický lékař</c:v>
                </c:pt>
                <c:pt idx="2">
                  <c:v>rehabilitace</c:v>
                </c:pt>
                <c:pt idx="3">
                  <c:v>komplement</c:v>
                </c:pt>
                <c:pt idx="4">
                  <c:v>domácí péče</c:v>
                </c:pt>
                <c:pt idx="5">
                  <c:v>ambul. spec.</c:v>
                </c:pt>
                <c:pt idx="6">
                  <c:v>ústavní péče</c:v>
                </c:pt>
                <c:pt idx="7">
                  <c:v>lázně a ozdravovny</c:v>
                </c:pt>
                <c:pt idx="8">
                  <c:v>doprava a ZZS</c:v>
                </c:pt>
                <c:pt idx="9">
                  <c:v>léky a ZP</c:v>
                </c:pt>
              </c:strCache>
            </c:strRef>
          </c:cat>
          <c:val>
            <c:numRef>
              <c:f>NETISKNOUT_vst.data!$K$57:$K$66</c:f>
              <c:numCache>
                <c:formatCode>0.00%</c:formatCode>
                <c:ptCount val="10"/>
                <c:pt idx="0">
                  <c:v>5.0264598966464513E-2</c:v>
                </c:pt>
                <c:pt idx="1">
                  <c:v>4.7826287396609775E-2</c:v>
                </c:pt>
                <c:pt idx="2">
                  <c:v>9.1644929603703802E-3</c:v>
                </c:pt>
                <c:pt idx="3">
                  <c:v>3.6905618425386665E-2</c:v>
                </c:pt>
                <c:pt idx="4">
                  <c:v>5.6828546801609313E-3</c:v>
                </c:pt>
                <c:pt idx="5">
                  <c:v>8.8564111493363656E-2</c:v>
                </c:pt>
                <c:pt idx="6">
                  <c:v>0.51409178069558259</c:v>
                </c:pt>
                <c:pt idx="7">
                  <c:v>1.6891856621242683E-2</c:v>
                </c:pt>
                <c:pt idx="8">
                  <c:v>1.5038803492802967E-2</c:v>
                </c:pt>
                <c:pt idx="9">
                  <c:v>0.21556959526801583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83" footer="0.49212598450000083"/>
    <c:pageSetup paperSize="9" orientation="landscape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2008</a:t>
            </a:r>
          </a:p>
        </c:rich>
      </c:tx>
      <c:layout>
        <c:manualLayout>
          <c:xMode val="edge"/>
          <c:yMode val="edge"/>
          <c:x val="0.41130679954068367"/>
          <c:y val="1.617249456721136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29044889598733092"/>
          <c:y val="0.29919137466307277"/>
          <c:w val="0.38011768266798263"/>
          <c:h val="0.52560646900269536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6250353028036496"/>
                  <c:y val="-4.0275908907612956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3.8223788304010188E-3"/>
                  <c:y val="-0.13253249004251841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4366624461789904"/>
                  <c:y val="-0.1267695311670955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0.15092758931229774"/>
                  <c:y val="-1.4654300287935721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0.14215966877090438"/>
                  <c:y val="9.6752339919774208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4829316827855887"/>
                  <c:y val="0.2461645124548110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0.19511301920007182"/>
                  <c:y val="1.6867955490938457E-3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-2.830055122845803E-2"/>
                  <c:y val="0.1935594293857692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-5.3146787037013594E-2"/>
                  <c:y val="-6.4277437018485914E-2"/>
                </c:manualLayout>
              </c:layout>
              <c:dLblPos val="bestFit"/>
              <c:showCatName val="1"/>
              <c:showPercent val="1"/>
            </c:dLbl>
            <c:dLbl>
              <c:idx val="9"/>
              <c:layout>
                <c:manualLayout>
                  <c:x val="-9.0794162309758245E-2"/>
                  <c:y val="-3.7546533098457062E-2"/>
                </c:manualLayout>
              </c:layout>
              <c:dLblPos val="bestFit"/>
              <c:showCatName val="1"/>
              <c:showPercent val="1"/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endParaRPr lang="cs-CZ"/>
              </a:p>
            </c:txPr>
            <c:showCatName val="1"/>
            <c:showPercent val="1"/>
            <c:showLeaderLines val="1"/>
          </c:dLbls>
          <c:cat>
            <c:strRef>
              <c:f>NETISKNOUT_vst.data!$A$57:$A$66</c:f>
              <c:strCache>
                <c:ptCount val="10"/>
                <c:pt idx="0">
                  <c:v>stomatologie</c:v>
                </c:pt>
                <c:pt idx="1">
                  <c:v>praktický lékař</c:v>
                </c:pt>
                <c:pt idx="2">
                  <c:v>rehabilitace</c:v>
                </c:pt>
                <c:pt idx="3">
                  <c:v>komplement</c:v>
                </c:pt>
                <c:pt idx="4">
                  <c:v>domácí péče</c:v>
                </c:pt>
                <c:pt idx="5">
                  <c:v>ambul. spec.</c:v>
                </c:pt>
                <c:pt idx="6">
                  <c:v>ústavní péče</c:v>
                </c:pt>
                <c:pt idx="7">
                  <c:v>lázně a ozdravovny</c:v>
                </c:pt>
                <c:pt idx="8">
                  <c:v>doprava a ZZS</c:v>
                </c:pt>
                <c:pt idx="9">
                  <c:v>léky a ZP</c:v>
                </c:pt>
              </c:strCache>
            </c:strRef>
          </c:cat>
          <c:val>
            <c:numRef>
              <c:f>NETISKNOUT_vst.data!$L$57:$L$66</c:f>
              <c:numCache>
                <c:formatCode>0.00%</c:formatCode>
                <c:ptCount val="10"/>
                <c:pt idx="0">
                  <c:v>4.7985562878269987E-2</c:v>
                </c:pt>
                <c:pt idx="1">
                  <c:v>5.3235392931787917E-2</c:v>
                </c:pt>
                <c:pt idx="2">
                  <c:v>9.4860860094002526E-3</c:v>
                </c:pt>
                <c:pt idx="3">
                  <c:v>3.8710786610614063E-2</c:v>
                </c:pt>
                <c:pt idx="4">
                  <c:v>5.5794051284656851E-3</c:v>
                </c:pt>
                <c:pt idx="5">
                  <c:v>9.3514855030303212E-2</c:v>
                </c:pt>
                <c:pt idx="6">
                  <c:v>0.51987210261069006</c:v>
                </c:pt>
                <c:pt idx="7">
                  <c:v>1.5198486581027034E-2</c:v>
                </c:pt>
                <c:pt idx="8">
                  <c:v>1.5204418450280713E-2</c:v>
                </c:pt>
                <c:pt idx="9">
                  <c:v>0.20121290376916107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95" footer="0.49212598450000095"/>
    <c:pageSetup paperSize="9" orientation="landscape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2009</a:t>
            </a:r>
          </a:p>
        </c:rich>
      </c:tx>
      <c:layout>
        <c:manualLayout>
          <c:xMode val="edge"/>
          <c:yMode val="edge"/>
          <c:x val="0.41130679954068367"/>
          <c:y val="1.617249456721136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29044889598733103"/>
          <c:y val="0.29919137466307277"/>
          <c:w val="0.38011768266798285"/>
          <c:h val="0.52560646900269536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6250353028036496"/>
                  <c:y val="-4.0275908907612956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3.8223788304010192E-3"/>
                  <c:y val="-0.13253249004251841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4366624461789909"/>
                  <c:y val="-0.12676953116709563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0.15092758931229783"/>
                  <c:y val="-1.4654300287935721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0.14215966877090438"/>
                  <c:y val="9.6752339919774208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4829316827855887"/>
                  <c:y val="0.2461645124548110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0.19511301920007182"/>
                  <c:y val="1.6867955490938466E-3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-2.830055122845802E-2"/>
                  <c:y val="0.1935594293857692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-5.3146787037013594E-2"/>
                  <c:y val="-6.4277437018485914E-2"/>
                </c:manualLayout>
              </c:layout>
              <c:dLblPos val="bestFit"/>
              <c:showCatName val="1"/>
              <c:showPercent val="1"/>
            </c:dLbl>
            <c:dLbl>
              <c:idx val="9"/>
              <c:layout>
                <c:manualLayout>
                  <c:x val="-9.0794162309758286E-2"/>
                  <c:y val="-3.7546533098457062E-2"/>
                </c:manualLayout>
              </c:layout>
              <c:dLblPos val="bestFit"/>
              <c:showCatName val="1"/>
              <c:showPercent val="1"/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endParaRPr lang="cs-CZ"/>
              </a:p>
            </c:txPr>
            <c:showCatName val="1"/>
            <c:showPercent val="1"/>
            <c:showLeaderLines val="1"/>
          </c:dLbls>
          <c:cat>
            <c:strRef>
              <c:f>NETISKNOUT_vst.data!$A$57:$A$66</c:f>
              <c:strCache>
                <c:ptCount val="10"/>
                <c:pt idx="0">
                  <c:v>stomatologie</c:v>
                </c:pt>
                <c:pt idx="1">
                  <c:v>praktický lékař</c:v>
                </c:pt>
                <c:pt idx="2">
                  <c:v>rehabilitace</c:v>
                </c:pt>
                <c:pt idx="3">
                  <c:v>komplement</c:v>
                </c:pt>
                <c:pt idx="4">
                  <c:v>domácí péče</c:v>
                </c:pt>
                <c:pt idx="5">
                  <c:v>ambul. spec.</c:v>
                </c:pt>
                <c:pt idx="6">
                  <c:v>ústavní péče</c:v>
                </c:pt>
                <c:pt idx="7">
                  <c:v>lázně a ozdravovny</c:v>
                </c:pt>
                <c:pt idx="8">
                  <c:v>doprava a ZZS</c:v>
                </c:pt>
                <c:pt idx="9">
                  <c:v>léky a ZP</c:v>
                </c:pt>
              </c:strCache>
            </c:strRef>
          </c:cat>
          <c:val>
            <c:numRef>
              <c:f>NETISKNOUT_vst.data!$M$57:$M$66</c:f>
              <c:numCache>
                <c:formatCode>0.00%</c:formatCode>
                <c:ptCount val="10"/>
                <c:pt idx="0">
                  <c:v>4.6381247742013271E-2</c:v>
                </c:pt>
                <c:pt idx="1">
                  <c:v>5.6917323969780782E-2</c:v>
                </c:pt>
                <c:pt idx="2">
                  <c:v>1.0366184314248744E-2</c:v>
                </c:pt>
                <c:pt idx="3">
                  <c:v>4.2677716851942091E-2</c:v>
                </c:pt>
                <c:pt idx="4">
                  <c:v>6.3799368727027817E-3</c:v>
                </c:pt>
                <c:pt idx="5">
                  <c:v>9.1012035568253963E-2</c:v>
                </c:pt>
                <c:pt idx="6">
                  <c:v>0.51333677575964565</c:v>
                </c:pt>
                <c:pt idx="7">
                  <c:v>1.5458897243383349E-2</c:v>
                </c:pt>
                <c:pt idx="8">
                  <c:v>1.4475611400776684E-2</c:v>
                </c:pt>
                <c:pt idx="9">
                  <c:v>0.2029942702772527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106" footer="0.49212598450000106"/>
    <c:pageSetup paperSize="9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2010</a:t>
            </a:r>
          </a:p>
        </c:rich>
      </c:tx>
      <c:layout>
        <c:manualLayout>
          <c:xMode val="edge"/>
          <c:yMode val="edge"/>
          <c:x val="0.41130679954068389"/>
          <c:y val="1.617249456721136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29044889598733103"/>
          <c:y val="0.29919137466307277"/>
          <c:w val="0.38011768266798285"/>
          <c:h val="0.52560646900269536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6250353028036496"/>
                  <c:y val="-4.0275908907612956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3.8223788304010192E-3"/>
                  <c:y val="-0.13253249004251841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4366624461789909"/>
                  <c:y val="-0.12676953116709563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0.15092758931229783"/>
                  <c:y val="-1.4654300287935721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0.14215966877090438"/>
                  <c:y val="9.6752339919774208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4829316827855887"/>
                  <c:y val="0.2461645124548110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0.19511301920007182"/>
                  <c:y val="1.6867955490938466E-3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-2.830055122845802E-2"/>
                  <c:y val="0.1935594293857692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-5.3146787037013594E-2"/>
                  <c:y val="-6.4277437018485914E-2"/>
                </c:manualLayout>
              </c:layout>
              <c:dLblPos val="bestFit"/>
              <c:showCatName val="1"/>
              <c:showPercent val="1"/>
            </c:dLbl>
            <c:dLbl>
              <c:idx val="9"/>
              <c:layout>
                <c:manualLayout>
                  <c:x val="-9.0794162309758286E-2"/>
                  <c:y val="-3.7546533098457062E-2"/>
                </c:manualLayout>
              </c:layout>
              <c:dLblPos val="bestFit"/>
              <c:showCatName val="1"/>
              <c:showPercent val="1"/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endParaRPr lang="cs-CZ"/>
              </a:p>
            </c:txPr>
            <c:showCatName val="1"/>
            <c:showPercent val="1"/>
            <c:showLeaderLines val="1"/>
          </c:dLbls>
          <c:cat>
            <c:strRef>
              <c:f>NETISKNOUT_vst.data!$A$57:$A$66</c:f>
              <c:strCache>
                <c:ptCount val="10"/>
                <c:pt idx="0">
                  <c:v>stomatologie</c:v>
                </c:pt>
                <c:pt idx="1">
                  <c:v>praktický lékař</c:v>
                </c:pt>
                <c:pt idx="2">
                  <c:v>rehabilitace</c:v>
                </c:pt>
                <c:pt idx="3">
                  <c:v>komplement</c:v>
                </c:pt>
                <c:pt idx="4">
                  <c:v>domácí péče</c:v>
                </c:pt>
                <c:pt idx="5">
                  <c:v>ambul. spec.</c:v>
                </c:pt>
                <c:pt idx="6">
                  <c:v>ústavní péče</c:v>
                </c:pt>
                <c:pt idx="7">
                  <c:v>lázně a ozdravovny</c:v>
                </c:pt>
                <c:pt idx="8">
                  <c:v>doprava a ZZS</c:v>
                </c:pt>
                <c:pt idx="9">
                  <c:v>léky a ZP</c:v>
                </c:pt>
              </c:strCache>
            </c:strRef>
          </c:cat>
          <c:val>
            <c:numRef>
              <c:f>NETISKNOUT_vst.data!$N$57:$N$66</c:f>
              <c:numCache>
                <c:formatCode>0.00%</c:formatCode>
                <c:ptCount val="10"/>
                <c:pt idx="0">
                  <c:v>4.6556221911059133E-2</c:v>
                </c:pt>
                <c:pt idx="1">
                  <c:v>5.9002876662479213E-2</c:v>
                </c:pt>
                <c:pt idx="2">
                  <c:v>1.0443332025390875E-2</c:v>
                </c:pt>
                <c:pt idx="3">
                  <c:v>3.8406675868060382E-2</c:v>
                </c:pt>
                <c:pt idx="4">
                  <c:v>6.1825980203452056E-3</c:v>
                </c:pt>
                <c:pt idx="5">
                  <c:v>9.5478669838784544E-2</c:v>
                </c:pt>
                <c:pt idx="6">
                  <c:v>0.5250073718539473</c:v>
                </c:pt>
                <c:pt idx="7">
                  <c:v>1.5217563405525917E-2</c:v>
                </c:pt>
                <c:pt idx="8">
                  <c:v>1.4885906735082421E-2</c:v>
                </c:pt>
                <c:pt idx="9">
                  <c:v>0.18881878367932498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106" footer="0.49212598450000106"/>
    <c:pageSetup paperSize="9" orientation="landscape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2011</a:t>
            </a:r>
          </a:p>
        </c:rich>
      </c:tx>
      <c:layout>
        <c:manualLayout>
          <c:xMode val="edge"/>
          <c:yMode val="edge"/>
          <c:x val="0.41130679954068411"/>
          <c:y val="1.617249456721136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29044889598733126"/>
          <c:y val="0.29919137466307277"/>
          <c:w val="0.38011768266798296"/>
          <c:h val="0.52560646900269536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6250353028036496"/>
                  <c:y val="-4.0275908907612956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3.8223788304010192E-3"/>
                  <c:y val="-0.13253249004251841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4366624461789917"/>
                  <c:y val="-0.12676953116709574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0.15092758931229794"/>
                  <c:y val="-1.4654300287935721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0.14215966877090438"/>
                  <c:y val="9.6752339919774208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0.14829316827855887"/>
                  <c:y val="0.2461645124548110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0.19511301920007182"/>
                  <c:y val="1.6867955490938479E-3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-2.8300551228458013E-2"/>
                  <c:y val="0.1935594293857692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-5.3146787037013594E-2"/>
                  <c:y val="-6.4277437018485914E-2"/>
                </c:manualLayout>
              </c:layout>
              <c:dLblPos val="bestFit"/>
              <c:showCatName val="1"/>
              <c:showPercent val="1"/>
            </c:dLbl>
            <c:dLbl>
              <c:idx val="9"/>
              <c:layout>
                <c:manualLayout>
                  <c:x val="-9.0794162309758356E-2"/>
                  <c:y val="-3.7546533098457062E-2"/>
                </c:manualLayout>
              </c:layout>
              <c:dLblPos val="bestFit"/>
              <c:showCatName val="1"/>
              <c:showPercent val="1"/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endParaRPr lang="cs-CZ"/>
              </a:p>
            </c:txPr>
            <c:showCatName val="1"/>
            <c:showPercent val="1"/>
            <c:showLeaderLines val="1"/>
          </c:dLbls>
          <c:cat>
            <c:strRef>
              <c:f>NETISKNOUT_vst.data!$A$57:$A$66</c:f>
              <c:strCache>
                <c:ptCount val="10"/>
                <c:pt idx="0">
                  <c:v>stomatologie</c:v>
                </c:pt>
                <c:pt idx="1">
                  <c:v>praktický lékař</c:v>
                </c:pt>
                <c:pt idx="2">
                  <c:v>rehabilitace</c:v>
                </c:pt>
                <c:pt idx="3">
                  <c:v>komplement</c:v>
                </c:pt>
                <c:pt idx="4">
                  <c:v>domácí péče</c:v>
                </c:pt>
                <c:pt idx="5">
                  <c:v>ambul. spec.</c:v>
                </c:pt>
                <c:pt idx="6">
                  <c:v>ústavní péče</c:v>
                </c:pt>
                <c:pt idx="7">
                  <c:v>lázně a ozdravovny</c:v>
                </c:pt>
                <c:pt idx="8">
                  <c:v>doprava a ZZS</c:v>
                </c:pt>
                <c:pt idx="9">
                  <c:v>léky a ZP</c:v>
                </c:pt>
              </c:strCache>
            </c:strRef>
          </c:cat>
          <c:val>
            <c:numRef>
              <c:f>NETISKNOUT_vst.data!$O$57:$O$66</c:f>
              <c:numCache>
                <c:formatCode>0.00%</c:formatCode>
                <c:ptCount val="10"/>
                <c:pt idx="0">
                  <c:v>4.6482354592622871E-2</c:v>
                </c:pt>
                <c:pt idx="1">
                  <c:v>5.951750958761802E-2</c:v>
                </c:pt>
                <c:pt idx="2">
                  <c:v>1.1209226145911336E-2</c:v>
                </c:pt>
                <c:pt idx="3">
                  <c:v>3.8459813167388543E-2</c:v>
                </c:pt>
                <c:pt idx="4">
                  <c:v>6.3542285158303671E-3</c:v>
                </c:pt>
                <c:pt idx="5">
                  <c:v>0.10058475550563901</c:v>
                </c:pt>
                <c:pt idx="6">
                  <c:v>0.52200334587995989</c:v>
                </c:pt>
                <c:pt idx="7">
                  <c:v>1.3914049033888452E-2</c:v>
                </c:pt>
                <c:pt idx="8">
                  <c:v>1.4774961223809731E-2</c:v>
                </c:pt>
                <c:pt idx="9">
                  <c:v>0.18669975634733177</c:v>
                </c:pt>
              </c:numCache>
            </c:numRef>
          </c:val>
        </c:ser>
        <c:dLbls>
          <c:showCatName val="1"/>
          <c:showPercent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117" footer="0.49212598450000117"/>
    <c:pageSetup paperSize="9"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a) praktičtí lékaři</a:t>
            </a:r>
          </a:p>
        </c:rich>
      </c:tx>
      <c:layout>
        <c:manualLayout>
          <c:xMode val="edge"/>
          <c:yMode val="edge"/>
          <c:x val="0.40851768134661498"/>
          <c:y val="1.818181818181822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1829662107574478"/>
          <c:y val="9.0909090909091064E-2"/>
          <c:w val="0.86908584283646961"/>
          <c:h val="0.66940668682764237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NETISKNOUT_vst.data!$C$74:$AC$74</c:f>
              <c:strCache>
                <c:ptCount val="27"/>
                <c:pt idx="0">
                  <c:v>2/1998</c:v>
                </c:pt>
                <c:pt idx="1">
                  <c:v>1/1999</c:v>
                </c:pt>
                <c:pt idx="2">
                  <c:v>2/1999</c:v>
                </c:pt>
                <c:pt idx="3">
                  <c:v>1/2000</c:v>
                </c:pt>
                <c:pt idx="4">
                  <c:v>2/2000</c:v>
                </c:pt>
                <c:pt idx="5">
                  <c:v>1/2001</c:v>
                </c:pt>
                <c:pt idx="6">
                  <c:v>2/2001</c:v>
                </c:pt>
                <c:pt idx="7">
                  <c:v>1/2002</c:v>
                </c:pt>
                <c:pt idx="8">
                  <c:v>2/2002</c:v>
                </c:pt>
                <c:pt idx="9">
                  <c:v>1/2003</c:v>
                </c:pt>
                <c:pt idx="10">
                  <c:v>2/2003</c:v>
                </c:pt>
                <c:pt idx="11">
                  <c:v>1/2004</c:v>
                </c:pt>
                <c:pt idx="12">
                  <c:v>2/2004</c:v>
                </c:pt>
                <c:pt idx="13">
                  <c:v>1/2005</c:v>
                </c:pt>
                <c:pt idx="14">
                  <c:v>2/2005</c:v>
                </c:pt>
                <c:pt idx="15">
                  <c:v>1/2006</c:v>
                </c:pt>
                <c:pt idx="16">
                  <c:v>2/2006</c:v>
                </c:pt>
                <c:pt idx="17">
                  <c:v>1/2007</c:v>
                </c:pt>
                <c:pt idx="18">
                  <c:v>2/2007</c:v>
                </c:pt>
                <c:pt idx="19">
                  <c:v>1/2008</c:v>
                </c:pt>
                <c:pt idx="20">
                  <c:v>2/2008</c:v>
                </c:pt>
                <c:pt idx="21">
                  <c:v>1/2009</c:v>
                </c:pt>
                <c:pt idx="22">
                  <c:v>2/2009</c:v>
                </c:pt>
                <c:pt idx="23">
                  <c:v>1/2010</c:v>
                </c:pt>
                <c:pt idx="24">
                  <c:v>2/2010</c:v>
                </c:pt>
                <c:pt idx="25">
                  <c:v>1/2011</c:v>
                </c:pt>
                <c:pt idx="26">
                  <c:v>2/2011</c:v>
                </c:pt>
              </c:strCache>
            </c:strRef>
          </c:cat>
          <c:val>
            <c:numRef>
              <c:f>NETISKNOUT_vst.data!$C$75:$AC$75</c:f>
              <c:numCache>
                <c:formatCode>#,##0</c:formatCode>
                <c:ptCount val="27"/>
                <c:pt idx="0">
                  <c:v>2727032.0409032344</c:v>
                </c:pt>
                <c:pt idx="1">
                  <c:v>2792551.844553187</c:v>
                </c:pt>
                <c:pt idx="2">
                  <c:v>2776224.155446813</c:v>
                </c:pt>
                <c:pt idx="3">
                  <c:v>2890854.2682874198</c:v>
                </c:pt>
                <c:pt idx="4">
                  <c:v>2885728.5617125803</c:v>
                </c:pt>
                <c:pt idx="5">
                  <c:v>2884170.1725850045</c:v>
                </c:pt>
                <c:pt idx="6">
                  <c:v>3247560.679</c:v>
                </c:pt>
                <c:pt idx="7">
                  <c:v>3349266</c:v>
                </c:pt>
                <c:pt idx="8">
                  <c:v>3454864</c:v>
                </c:pt>
                <c:pt idx="9">
                  <c:v>3712663</c:v>
                </c:pt>
                <c:pt idx="10">
                  <c:v>3646227.32283</c:v>
                </c:pt>
                <c:pt idx="11">
                  <c:v>3737316.3354600002</c:v>
                </c:pt>
                <c:pt idx="12">
                  <c:v>3739897.45554</c:v>
                </c:pt>
                <c:pt idx="13">
                  <c:v>3777462</c:v>
                </c:pt>
                <c:pt idx="14">
                  <c:v>3802261.5268899999</c:v>
                </c:pt>
                <c:pt idx="15">
                  <c:v>4147202</c:v>
                </c:pt>
                <c:pt idx="16">
                  <c:v>4052407</c:v>
                </c:pt>
                <c:pt idx="17">
                  <c:v>4135770</c:v>
                </c:pt>
                <c:pt idx="18">
                  <c:v>4458210</c:v>
                </c:pt>
                <c:pt idx="19">
                  <c:v>5046621.8135599997</c:v>
                </c:pt>
                <c:pt idx="20">
                  <c:v>5112480.1864400003</c:v>
                </c:pt>
                <c:pt idx="21">
                  <c:v>5975310</c:v>
                </c:pt>
                <c:pt idx="22">
                  <c:v>5930324</c:v>
                </c:pt>
                <c:pt idx="23">
                  <c:v>6254334</c:v>
                </c:pt>
                <c:pt idx="24">
                  <c:v>6333049</c:v>
                </c:pt>
                <c:pt idx="25">
                  <c:v>6432288</c:v>
                </c:pt>
                <c:pt idx="26">
                  <c:v>6456330</c:v>
                </c:pt>
              </c:numCache>
            </c:numRef>
          </c:val>
        </c:ser>
        <c:axId val="322786432"/>
        <c:axId val="322787968"/>
      </c:barChart>
      <c:catAx>
        <c:axId val="322786432"/>
        <c:scaling>
          <c:orientation val="minMax"/>
        </c:scaling>
        <c:axPos val="b"/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22787968"/>
        <c:crosses val="autoZero"/>
        <c:auto val="1"/>
        <c:lblAlgn val="ctr"/>
        <c:lblOffset val="100"/>
        <c:tickLblSkip val="1"/>
        <c:tickMarkSkip val="1"/>
      </c:catAx>
      <c:valAx>
        <c:axId val="322787968"/>
        <c:scaling>
          <c:orientation val="minMax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75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/>
                  <a:t>mil. Kč</a:t>
                </a:r>
              </a:p>
            </c:rich>
          </c:tx>
          <c:layout>
            <c:manualLayout>
              <c:xMode val="edge"/>
              <c:yMode val="edge"/>
              <c:x val="1.1041009463722436E-2"/>
              <c:y val="0.24727272727272728"/>
            </c:manualLayout>
          </c:layout>
          <c:spPr>
            <a:noFill/>
            <a:ln w="25400">
              <a:noFill/>
            </a:ln>
          </c:spPr>
        </c:title>
        <c:numFmt formatCode="#,##0,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22786432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 paperSize="9" orientation="landscape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b) ambulantní specialisté</a:t>
            </a:r>
          </a:p>
        </c:rich>
      </c:tx>
      <c:layout>
        <c:manualLayout>
          <c:xMode val="edge"/>
          <c:yMode val="edge"/>
          <c:x val="0.35071139804206936"/>
          <c:y val="2.1052631578947382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5534508423413934"/>
          <c:y val="0.12688429445745258"/>
          <c:w val="0.82780538452400665"/>
          <c:h val="0.66997188497247429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NETISKNOUT_vst.data!$C$78:$AC$78</c:f>
              <c:strCache>
                <c:ptCount val="27"/>
                <c:pt idx="0">
                  <c:v>2/1998</c:v>
                </c:pt>
                <c:pt idx="1">
                  <c:v>1/1999</c:v>
                </c:pt>
                <c:pt idx="2">
                  <c:v>2/1999</c:v>
                </c:pt>
                <c:pt idx="3">
                  <c:v>1/2000</c:v>
                </c:pt>
                <c:pt idx="4">
                  <c:v>2/2000</c:v>
                </c:pt>
                <c:pt idx="5">
                  <c:v>1/2001</c:v>
                </c:pt>
                <c:pt idx="6">
                  <c:v>2/2001</c:v>
                </c:pt>
                <c:pt idx="7">
                  <c:v>1/2002</c:v>
                </c:pt>
                <c:pt idx="8">
                  <c:v>2/2002</c:v>
                </c:pt>
                <c:pt idx="9">
                  <c:v>1/2003</c:v>
                </c:pt>
                <c:pt idx="10">
                  <c:v>2/2003</c:v>
                </c:pt>
                <c:pt idx="11">
                  <c:v>1/2004</c:v>
                </c:pt>
                <c:pt idx="12">
                  <c:v>2/2004</c:v>
                </c:pt>
                <c:pt idx="13">
                  <c:v>1/2005</c:v>
                </c:pt>
                <c:pt idx="14">
                  <c:v>2/2005</c:v>
                </c:pt>
                <c:pt idx="15">
                  <c:v>1/2006</c:v>
                </c:pt>
                <c:pt idx="16">
                  <c:v>2/2006</c:v>
                </c:pt>
                <c:pt idx="17">
                  <c:v>1/2007</c:v>
                </c:pt>
                <c:pt idx="18">
                  <c:v>2/2007</c:v>
                </c:pt>
                <c:pt idx="19">
                  <c:v>1/2008</c:v>
                </c:pt>
                <c:pt idx="20">
                  <c:v>2/2008</c:v>
                </c:pt>
                <c:pt idx="21">
                  <c:v>1/2009</c:v>
                </c:pt>
                <c:pt idx="22">
                  <c:v>2/2009</c:v>
                </c:pt>
                <c:pt idx="23">
                  <c:v>1/2010</c:v>
                </c:pt>
                <c:pt idx="24">
                  <c:v>2/2010</c:v>
                </c:pt>
                <c:pt idx="25">
                  <c:v>1/2011</c:v>
                </c:pt>
                <c:pt idx="26">
                  <c:v>2/2011</c:v>
                </c:pt>
              </c:strCache>
            </c:strRef>
          </c:cat>
          <c:val>
            <c:numRef>
              <c:f>NETISKNOUT_vst.data!$C$79:$AC$79</c:f>
              <c:numCache>
                <c:formatCode>#,##0</c:formatCode>
                <c:ptCount val="27"/>
                <c:pt idx="0">
                  <c:v>3731300.0663654921</c:v>
                </c:pt>
                <c:pt idx="1">
                  <c:v>3676910.7672445523</c:v>
                </c:pt>
                <c:pt idx="2">
                  <c:v>3184787.2327554477</c:v>
                </c:pt>
                <c:pt idx="3">
                  <c:v>3686753.9471667819</c:v>
                </c:pt>
                <c:pt idx="4">
                  <c:v>3691319.8528332184</c:v>
                </c:pt>
                <c:pt idx="5">
                  <c:v>4322209</c:v>
                </c:pt>
                <c:pt idx="6">
                  <c:v>4188036.6120000002</c:v>
                </c:pt>
                <c:pt idx="7">
                  <c:v>5029040</c:v>
                </c:pt>
                <c:pt idx="8">
                  <c:v>4925039</c:v>
                </c:pt>
                <c:pt idx="9">
                  <c:v>5495170</c:v>
                </c:pt>
                <c:pt idx="10">
                  <c:v>5433023.5801813081</c:v>
                </c:pt>
                <c:pt idx="11">
                  <c:v>5809183</c:v>
                </c:pt>
                <c:pt idx="12">
                  <c:v>5816278.5022200001</c:v>
                </c:pt>
                <c:pt idx="13">
                  <c:v>6331026</c:v>
                </c:pt>
                <c:pt idx="14">
                  <c:v>6028037.8334999997</c:v>
                </c:pt>
                <c:pt idx="15">
                  <c:v>7116494</c:v>
                </c:pt>
                <c:pt idx="16">
                  <c:v>6876376.8996262318</c:v>
                </c:pt>
                <c:pt idx="17">
                  <c:v>6706276</c:v>
                </c:pt>
                <c:pt idx="18">
                  <c:v>6734099</c:v>
                </c:pt>
                <c:pt idx="19">
                  <c:v>7539731.1804400003</c:v>
                </c:pt>
                <c:pt idx="20">
                  <c:v>7324007.8195599997</c:v>
                </c:pt>
                <c:pt idx="21">
                  <c:v>8145205</c:v>
                </c:pt>
                <c:pt idx="22">
                  <c:v>8160835</c:v>
                </c:pt>
                <c:pt idx="23">
                  <c:v>8321494</c:v>
                </c:pt>
                <c:pt idx="24">
                  <c:v>9138261</c:v>
                </c:pt>
                <c:pt idx="25">
                  <c:v>9328030</c:v>
                </c:pt>
                <c:pt idx="26">
                  <c:v>9396413</c:v>
                </c:pt>
              </c:numCache>
            </c:numRef>
          </c:val>
        </c:ser>
        <c:axId val="322824448"/>
        <c:axId val="322826240"/>
      </c:barChart>
      <c:catAx>
        <c:axId val="322824448"/>
        <c:scaling>
          <c:orientation val="minMax"/>
        </c:scaling>
        <c:axPos val="b"/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22826240"/>
        <c:crosses val="autoZero"/>
        <c:auto val="1"/>
        <c:lblAlgn val="ctr"/>
        <c:lblOffset val="100"/>
        <c:tickLblSkip val="1"/>
        <c:tickMarkSkip val="1"/>
      </c:catAx>
      <c:valAx>
        <c:axId val="322826240"/>
        <c:scaling>
          <c:orientation val="minMax"/>
          <c:max val="8500000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/>
                  <a:t>mil. Kč</a:t>
                </a:r>
              </a:p>
            </c:rich>
          </c:tx>
          <c:layout>
            <c:manualLayout>
              <c:xMode val="edge"/>
              <c:yMode val="edge"/>
              <c:x val="3.4755134281200632E-2"/>
              <c:y val="0.29473794723028041"/>
            </c:manualLayout>
          </c:layout>
          <c:spPr>
            <a:noFill/>
            <a:ln w="25400">
              <a:noFill/>
            </a:ln>
          </c:spPr>
        </c:title>
        <c:numFmt formatCode="#,##0,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22824448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175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c) laboratorní a diagnostická péče</a:t>
            </a:r>
          </a:p>
        </c:rich>
      </c:tx>
      <c:layout>
        <c:manualLayout>
          <c:xMode val="edge"/>
          <c:yMode val="edge"/>
          <c:x val="0.29588607594936894"/>
          <c:y val="2.0242914979757092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3132911392405031"/>
          <c:y val="0.11336054798311791"/>
          <c:w val="0.85917721518987589"/>
          <c:h val="0.65161891849611731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NETISKNOUT_vst.data!$C$86:$AC$86</c:f>
              <c:strCache>
                <c:ptCount val="27"/>
                <c:pt idx="0">
                  <c:v>2/1998</c:v>
                </c:pt>
                <c:pt idx="1">
                  <c:v>1/1999</c:v>
                </c:pt>
                <c:pt idx="2">
                  <c:v>2/1999</c:v>
                </c:pt>
                <c:pt idx="3">
                  <c:v>1/2000</c:v>
                </c:pt>
                <c:pt idx="4">
                  <c:v>2/2000</c:v>
                </c:pt>
                <c:pt idx="5">
                  <c:v>1/2001</c:v>
                </c:pt>
                <c:pt idx="6">
                  <c:v>2/2001</c:v>
                </c:pt>
                <c:pt idx="7">
                  <c:v>1/2002</c:v>
                </c:pt>
                <c:pt idx="8">
                  <c:v>2/2002</c:v>
                </c:pt>
                <c:pt idx="9">
                  <c:v>1/2003</c:v>
                </c:pt>
                <c:pt idx="10">
                  <c:v>2/2003</c:v>
                </c:pt>
                <c:pt idx="11">
                  <c:v>1/2004</c:v>
                </c:pt>
                <c:pt idx="12">
                  <c:v>2/2004</c:v>
                </c:pt>
                <c:pt idx="13">
                  <c:v>1/2005</c:v>
                </c:pt>
                <c:pt idx="14">
                  <c:v>2/2005</c:v>
                </c:pt>
                <c:pt idx="15">
                  <c:v>1/2006</c:v>
                </c:pt>
                <c:pt idx="16">
                  <c:v>2/2006</c:v>
                </c:pt>
                <c:pt idx="17">
                  <c:v>1/2007</c:v>
                </c:pt>
                <c:pt idx="18">
                  <c:v>2/2007</c:v>
                </c:pt>
                <c:pt idx="19">
                  <c:v>1/2008</c:v>
                </c:pt>
                <c:pt idx="20">
                  <c:v>2/2008</c:v>
                </c:pt>
                <c:pt idx="21">
                  <c:v>1/2009</c:v>
                </c:pt>
                <c:pt idx="22">
                  <c:v>2/2009</c:v>
                </c:pt>
                <c:pt idx="23">
                  <c:v>1/2010</c:v>
                </c:pt>
                <c:pt idx="24">
                  <c:v>2/2010</c:v>
                </c:pt>
                <c:pt idx="25">
                  <c:v>1/2011</c:v>
                </c:pt>
                <c:pt idx="26">
                  <c:v>2/2011</c:v>
                </c:pt>
              </c:strCache>
            </c:strRef>
          </c:cat>
          <c:val>
            <c:numRef>
              <c:f>NETISKNOUT_vst.data!$C$87:$AC$87</c:f>
              <c:numCache>
                <c:formatCode>#,##0</c:formatCode>
                <c:ptCount val="27"/>
                <c:pt idx="0">
                  <c:v>1333513.6760054822</c:v>
                </c:pt>
                <c:pt idx="1">
                  <c:v>1792866.3635015192</c:v>
                </c:pt>
                <c:pt idx="2">
                  <c:v>1771693.6364984808</c:v>
                </c:pt>
                <c:pt idx="3">
                  <c:v>1999193.0213804683</c:v>
                </c:pt>
                <c:pt idx="4">
                  <c:v>1833052.1986195317</c:v>
                </c:pt>
                <c:pt idx="5">
                  <c:v>1911565.4249652298</c:v>
                </c:pt>
                <c:pt idx="6">
                  <c:v>2098621.1639999999</c:v>
                </c:pt>
                <c:pt idx="7">
                  <c:v>2258487</c:v>
                </c:pt>
                <c:pt idx="8">
                  <c:v>2368869</c:v>
                </c:pt>
                <c:pt idx="9">
                  <c:v>2612247</c:v>
                </c:pt>
                <c:pt idx="10">
                  <c:v>2780674.1022300003</c:v>
                </c:pt>
                <c:pt idx="11">
                  <c:v>3077868.0317500001</c:v>
                </c:pt>
                <c:pt idx="12">
                  <c:v>3108307.9867199999</c:v>
                </c:pt>
                <c:pt idx="13">
                  <c:v>3434597</c:v>
                </c:pt>
                <c:pt idx="14">
                  <c:v>3286831.4321699999</c:v>
                </c:pt>
                <c:pt idx="15">
                  <c:v>3465413</c:v>
                </c:pt>
                <c:pt idx="16">
                  <c:v>3050445</c:v>
                </c:pt>
                <c:pt idx="17">
                  <c:v>3098816</c:v>
                </c:pt>
                <c:pt idx="18">
                  <c:v>3532812</c:v>
                </c:pt>
                <c:pt idx="19">
                  <c:v>3729701</c:v>
                </c:pt>
                <c:pt idx="20">
                  <c:v>3657618</c:v>
                </c:pt>
                <c:pt idx="21">
                  <c:v>4413940</c:v>
                </c:pt>
                <c:pt idx="22">
                  <c:v>4513136</c:v>
                </c:pt>
                <c:pt idx="23">
                  <c:v>4326547</c:v>
                </c:pt>
                <c:pt idx="24">
                  <c:v>3866944</c:v>
                </c:pt>
                <c:pt idx="25">
                  <c:v>4063135</c:v>
                </c:pt>
                <c:pt idx="26">
                  <c:v>4265403</c:v>
                </c:pt>
              </c:numCache>
            </c:numRef>
          </c:val>
        </c:ser>
        <c:axId val="322911616"/>
        <c:axId val="322925696"/>
      </c:barChart>
      <c:catAx>
        <c:axId val="322911616"/>
        <c:scaling>
          <c:orientation val="minMax"/>
        </c:scaling>
        <c:axPos val="b"/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22925696"/>
        <c:crosses val="autoZero"/>
        <c:auto val="1"/>
        <c:lblAlgn val="ctr"/>
        <c:lblOffset val="100"/>
        <c:tickLblSkip val="1"/>
        <c:tickMarkSkip val="1"/>
      </c:catAx>
      <c:valAx>
        <c:axId val="322925696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950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/>
                  <a:t>mil. Kč</a:t>
                </a:r>
              </a:p>
            </c:rich>
          </c:tx>
          <c:layout>
            <c:manualLayout>
              <c:xMode val="edge"/>
              <c:yMode val="edge"/>
              <c:x val="3.6392405063291139E-2"/>
              <c:y val="0.26315831978492582"/>
            </c:manualLayout>
          </c:layout>
          <c:spPr>
            <a:noFill/>
            <a:ln w="25400">
              <a:noFill/>
            </a:ln>
          </c:spPr>
        </c:title>
        <c:numFmt formatCode="#,##0,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22911616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d) stomatologická péče</a:t>
            </a:r>
          </a:p>
        </c:rich>
      </c:tx>
      <c:layout>
        <c:manualLayout>
          <c:xMode val="edge"/>
          <c:yMode val="edge"/>
          <c:x val="0.3722400788229554"/>
          <c:y val="1.8248175182481789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3091499209286597"/>
          <c:y val="0.13420028940296597"/>
          <c:w val="0.85489024830738192"/>
          <c:h val="0.65077706575460892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NETISKNOUT_vst.data!$C$90:$AC$90</c:f>
              <c:strCache>
                <c:ptCount val="27"/>
                <c:pt idx="0">
                  <c:v>2/1998</c:v>
                </c:pt>
                <c:pt idx="1">
                  <c:v>1/1999</c:v>
                </c:pt>
                <c:pt idx="2">
                  <c:v>2/1999</c:v>
                </c:pt>
                <c:pt idx="3">
                  <c:v>1/2000</c:v>
                </c:pt>
                <c:pt idx="4">
                  <c:v>2/2000</c:v>
                </c:pt>
                <c:pt idx="5">
                  <c:v>1/2001</c:v>
                </c:pt>
                <c:pt idx="6">
                  <c:v>2/2001</c:v>
                </c:pt>
                <c:pt idx="7">
                  <c:v>1/2002</c:v>
                </c:pt>
                <c:pt idx="8">
                  <c:v>2/2002</c:v>
                </c:pt>
                <c:pt idx="9">
                  <c:v>1/2003</c:v>
                </c:pt>
                <c:pt idx="10">
                  <c:v>2/2003</c:v>
                </c:pt>
                <c:pt idx="11">
                  <c:v>1/2004</c:v>
                </c:pt>
                <c:pt idx="12">
                  <c:v>2/2004</c:v>
                </c:pt>
                <c:pt idx="13">
                  <c:v>1/2005</c:v>
                </c:pt>
                <c:pt idx="14">
                  <c:v>2/2005</c:v>
                </c:pt>
                <c:pt idx="15">
                  <c:v>1/2006</c:v>
                </c:pt>
                <c:pt idx="16">
                  <c:v>2/2006</c:v>
                </c:pt>
                <c:pt idx="17">
                  <c:v>1/2007</c:v>
                </c:pt>
                <c:pt idx="18">
                  <c:v>2/2007</c:v>
                </c:pt>
                <c:pt idx="19">
                  <c:v>1/2008</c:v>
                </c:pt>
                <c:pt idx="20">
                  <c:v>2/2008</c:v>
                </c:pt>
                <c:pt idx="21">
                  <c:v>1/2009</c:v>
                </c:pt>
                <c:pt idx="22">
                  <c:v>2/2009</c:v>
                </c:pt>
                <c:pt idx="23">
                  <c:v>1/2010</c:v>
                </c:pt>
                <c:pt idx="24">
                  <c:v>2/2010</c:v>
                </c:pt>
                <c:pt idx="25">
                  <c:v>1/2011</c:v>
                </c:pt>
                <c:pt idx="26">
                  <c:v>2/2011</c:v>
                </c:pt>
              </c:strCache>
            </c:strRef>
          </c:cat>
          <c:val>
            <c:numRef>
              <c:f>NETISKNOUT_vst.data!$C$91:$AC$91</c:f>
              <c:numCache>
                <c:formatCode>#,##0</c:formatCode>
                <c:ptCount val="27"/>
                <c:pt idx="0">
                  <c:v>3212433.8292951724</c:v>
                </c:pt>
                <c:pt idx="1">
                  <c:v>3655162.521079788</c:v>
                </c:pt>
                <c:pt idx="2">
                  <c:v>3214272.478920212</c:v>
                </c:pt>
                <c:pt idx="3">
                  <c:v>3741126.8905582279</c:v>
                </c:pt>
                <c:pt idx="4">
                  <c:v>3247495.509441772</c:v>
                </c:pt>
                <c:pt idx="5">
                  <c:v>3824635.2217056742</c:v>
                </c:pt>
                <c:pt idx="6">
                  <c:v>3511526.7039999999</c:v>
                </c:pt>
                <c:pt idx="7">
                  <c:v>4101374</c:v>
                </c:pt>
                <c:pt idx="8">
                  <c:v>3735503</c:v>
                </c:pt>
                <c:pt idx="9">
                  <c:v>4246929</c:v>
                </c:pt>
                <c:pt idx="10">
                  <c:v>3889102.2483999999</c:v>
                </c:pt>
                <c:pt idx="11">
                  <c:v>4594398.6531600002</c:v>
                </c:pt>
                <c:pt idx="12">
                  <c:v>3958067.4712399999</c:v>
                </c:pt>
                <c:pt idx="13">
                  <c:v>4614097</c:v>
                </c:pt>
                <c:pt idx="14">
                  <c:v>3993003.2510299999</c:v>
                </c:pt>
                <c:pt idx="15">
                  <c:v>4488901</c:v>
                </c:pt>
                <c:pt idx="16">
                  <c:v>3965590</c:v>
                </c:pt>
                <c:pt idx="17">
                  <c:v>4728410</c:v>
                </c:pt>
                <c:pt idx="18">
                  <c:v>4303714</c:v>
                </c:pt>
                <c:pt idx="19">
                  <c:v>4867338.4502499998</c:v>
                </c:pt>
                <c:pt idx="20">
                  <c:v>4289919.5497500002</c:v>
                </c:pt>
                <c:pt idx="21">
                  <c:v>5168332</c:v>
                </c:pt>
                <c:pt idx="22">
                  <c:v>4533427</c:v>
                </c:pt>
                <c:pt idx="23">
                  <c:v>5323775</c:v>
                </c:pt>
                <c:pt idx="24">
                  <c:v>4608300</c:v>
                </c:pt>
                <c:pt idx="25">
                  <c:v>5387942</c:v>
                </c:pt>
                <c:pt idx="26">
                  <c:v>4677891</c:v>
                </c:pt>
              </c:numCache>
            </c:numRef>
          </c:val>
        </c:ser>
        <c:axId val="322949888"/>
        <c:axId val="322951424"/>
      </c:barChart>
      <c:catAx>
        <c:axId val="322949888"/>
        <c:scaling>
          <c:orientation val="minMax"/>
        </c:scaling>
        <c:axPos val="b"/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22951424"/>
        <c:crosses val="autoZero"/>
        <c:auto val="1"/>
        <c:lblAlgn val="ctr"/>
        <c:lblOffset val="100"/>
        <c:tickLblSkip val="1"/>
        <c:tickMarkSkip val="1"/>
      </c:catAx>
      <c:valAx>
        <c:axId val="322951424"/>
        <c:scaling>
          <c:orientation val="minMax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75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/>
                  <a:t>mil. Kč</a:t>
                </a:r>
              </a:p>
            </c:rich>
          </c:tx>
          <c:layout>
            <c:manualLayout>
              <c:xMode val="edge"/>
              <c:yMode val="edge"/>
              <c:x val="2.365930599369085E-2"/>
              <c:y val="0.25912447075502432"/>
            </c:manualLayout>
          </c:layout>
          <c:spPr>
            <a:noFill/>
            <a:ln w="25400">
              <a:noFill/>
            </a:ln>
          </c:spPr>
        </c:title>
        <c:numFmt formatCode="#,##0,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22949888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e) rehabilitační péče</a:t>
            </a:r>
          </a:p>
        </c:rich>
      </c:tx>
      <c:layout>
        <c:manualLayout>
          <c:xMode val="edge"/>
          <c:yMode val="edge"/>
          <c:x val="0.38765822784810189"/>
          <c:y val="2.0979020979021011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1603375527426175"/>
          <c:y val="0.11836933998810789"/>
          <c:w val="0.86814345991561181"/>
          <c:h val="0.67766662462386895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NETISKNOUT_vst.data!$C$94:$AC$94</c:f>
              <c:strCache>
                <c:ptCount val="27"/>
                <c:pt idx="0">
                  <c:v>2/1998</c:v>
                </c:pt>
                <c:pt idx="1">
                  <c:v>1/1999</c:v>
                </c:pt>
                <c:pt idx="2">
                  <c:v>2/1999</c:v>
                </c:pt>
                <c:pt idx="3">
                  <c:v>1/2000</c:v>
                </c:pt>
                <c:pt idx="4">
                  <c:v>2/2000</c:v>
                </c:pt>
                <c:pt idx="5">
                  <c:v>1/2001</c:v>
                </c:pt>
                <c:pt idx="6">
                  <c:v>2/2001</c:v>
                </c:pt>
                <c:pt idx="7">
                  <c:v>1/2002</c:v>
                </c:pt>
                <c:pt idx="8">
                  <c:v>2/2002</c:v>
                </c:pt>
                <c:pt idx="9">
                  <c:v>1/2003</c:v>
                </c:pt>
                <c:pt idx="10">
                  <c:v>2/2003</c:v>
                </c:pt>
                <c:pt idx="11">
                  <c:v>1/2004</c:v>
                </c:pt>
                <c:pt idx="12">
                  <c:v>2/2004</c:v>
                </c:pt>
                <c:pt idx="13">
                  <c:v>1/2005</c:v>
                </c:pt>
                <c:pt idx="14">
                  <c:v>2/2005</c:v>
                </c:pt>
                <c:pt idx="15">
                  <c:v>1/2006</c:v>
                </c:pt>
                <c:pt idx="16">
                  <c:v>2/2006</c:v>
                </c:pt>
                <c:pt idx="17">
                  <c:v>1/2007</c:v>
                </c:pt>
                <c:pt idx="18">
                  <c:v>2/2007</c:v>
                </c:pt>
                <c:pt idx="19">
                  <c:v>1/2008</c:v>
                </c:pt>
                <c:pt idx="20">
                  <c:v>2/2008</c:v>
                </c:pt>
                <c:pt idx="21">
                  <c:v>1/2009</c:v>
                </c:pt>
                <c:pt idx="22">
                  <c:v>2/2009</c:v>
                </c:pt>
                <c:pt idx="23">
                  <c:v>1/2010</c:v>
                </c:pt>
                <c:pt idx="24">
                  <c:v>2/2010</c:v>
                </c:pt>
                <c:pt idx="25">
                  <c:v>1/2011</c:v>
                </c:pt>
                <c:pt idx="26">
                  <c:v>2/2011</c:v>
                </c:pt>
              </c:strCache>
            </c:strRef>
          </c:cat>
          <c:val>
            <c:numRef>
              <c:f>NETISKNOUT_vst.data!$C$95:$AC$95</c:f>
              <c:numCache>
                <c:formatCode>#,##0</c:formatCode>
                <c:ptCount val="27"/>
                <c:pt idx="0">
                  <c:v>510340.8655051238</c:v>
                </c:pt>
                <c:pt idx="1">
                  <c:v>488695.46189182776</c:v>
                </c:pt>
                <c:pt idx="2">
                  <c:v>474301.53810817224</c:v>
                </c:pt>
                <c:pt idx="3">
                  <c:v>518050.83358708041</c:v>
                </c:pt>
                <c:pt idx="4">
                  <c:v>511337.26641291962</c:v>
                </c:pt>
                <c:pt idx="5">
                  <c:v>570678</c:v>
                </c:pt>
                <c:pt idx="6">
                  <c:v>554851.09600000002</c:v>
                </c:pt>
                <c:pt idx="7">
                  <c:v>605127</c:v>
                </c:pt>
                <c:pt idx="8">
                  <c:v>609602</c:v>
                </c:pt>
                <c:pt idx="9">
                  <c:v>719792</c:v>
                </c:pt>
                <c:pt idx="10">
                  <c:v>724162.83638461749</c:v>
                </c:pt>
                <c:pt idx="11">
                  <c:v>829675.25430583302</c:v>
                </c:pt>
                <c:pt idx="12">
                  <c:v>748844.16605</c:v>
                </c:pt>
                <c:pt idx="13">
                  <c:v>840110</c:v>
                </c:pt>
                <c:pt idx="14">
                  <c:v>765643.39382</c:v>
                </c:pt>
                <c:pt idx="15">
                  <c:v>842869</c:v>
                </c:pt>
                <c:pt idx="16">
                  <c:v>697042.10037376767</c:v>
                </c:pt>
                <c:pt idx="17">
                  <c:v>845102</c:v>
                </c:pt>
                <c:pt idx="18">
                  <c:v>801680</c:v>
                </c:pt>
                <c:pt idx="19">
                  <c:v>946614.44787000003</c:v>
                </c:pt>
                <c:pt idx="20">
                  <c:v>863649.55212999997</c:v>
                </c:pt>
                <c:pt idx="21">
                  <c:v>1056025</c:v>
                </c:pt>
                <c:pt idx="22">
                  <c:v>1112313</c:v>
                </c:pt>
                <c:pt idx="23">
                  <c:v>1065517</c:v>
                </c:pt>
                <c:pt idx="24">
                  <c:v>1162412</c:v>
                </c:pt>
                <c:pt idx="25">
                  <c:v>1193433</c:v>
                </c:pt>
                <c:pt idx="26">
                  <c:v>1233944</c:v>
                </c:pt>
              </c:numCache>
            </c:numRef>
          </c:val>
        </c:ser>
        <c:axId val="322984192"/>
        <c:axId val="322998272"/>
      </c:barChart>
      <c:catAx>
        <c:axId val="322984192"/>
        <c:scaling>
          <c:orientation val="minMax"/>
        </c:scaling>
        <c:axPos val="b"/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22998272"/>
        <c:crosses val="autoZero"/>
        <c:auto val="1"/>
        <c:lblAlgn val="ctr"/>
        <c:lblOffset val="100"/>
        <c:tickLblSkip val="1"/>
        <c:tickMarkSkip val="1"/>
      </c:catAx>
      <c:valAx>
        <c:axId val="322998272"/>
        <c:scaling>
          <c:orientation val="minMax"/>
          <c:max val="1200000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75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/>
                  <a:t>mil. Kč</a:t>
                </a:r>
              </a:p>
            </c:rich>
          </c:tx>
          <c:layout>
            <c:manualLayout>
              <c:xMode val="edge"/>
              <c:yMode val="edge"/>
              <c:x val="2.1624472573839714E-2"/>
              <c:y val="0.26681496980709718"/>
            </c:manualLayout>
          </c:layout>
          <c:spPr>
            <a:noFill/>
            <a:ln w="25400">
              <a:noFill/>
            </a:ln>
          </c:spPr>
        </c:title>
        <c:numFmt formatCode="#,##0,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22984192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f) domácí zdravotní péče</a:t>
            </a:r>
          </a:p>
        </c:rich>
      </c:tx>
      <c:layout>
        <c:manualLayout>
          <c:xMode val="edge"/>
          <c:yMode val="edge"/>
          <c:x val="0.36492940752074343"/>
          <c:y val="2.0000000000000011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1111127696715656"/>
          <c:y val="0.10000019531288147"/>
          <c:w val="0.87151264859665056"/>
          <c:h val="0.66506905223234691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NETISKNOUT_vst.data!$C$98:$AC$98</c:f>
              <c:strCache>
                <c:ptCount val="27"/>
                <c:pt idx="0">
                  <c:v>2/1998</c:v>
                </c:pt>
                <c:pt idx="1">
                  <c:v>1/1999</c:v>
                </c:pt>
                <c:pt idx="2">
                  <c:v>2/1999</c:v>
                </c:pt>
                <c:pt idx="3">
                  <c:v>1/2000</c:v>
                </c:pt>
                <c:pt idx="4">
                  <c:v>2/2000</c:v>
                </c:pt>
                <c:pt idx="5">
                  <c:v>1/2001</c:v>
                </c:pt>
                <c:pt idx="6">
                  <c:v>2/2001</c:v>
                </c:pt>
                <c:pt idx="7">
                  <c:v>1/2002</c:v>
                </c:pt>
                <c:pt idx="8">
                  <c:v>2/2002</c:v>
                </c:pt>
                <c:pt idx="9">
                  <c:v>1/2003</c:v>
                </c:pt>
                <c:pt idx="10">
                  <c:v>2/2003</c:v>
                </c:pt>
                <c:pt idx="11">
                  <c:v>1/2004</c:v>
                </c:pt>
                <c:pt idx="12">
                  <c:v>2/2004</c:v>
                </c:pt>
                <c:pt idx="13">
                  <c:v>1/2005</c:v>
                </c:pt>
                <c:pt idx="14">
                  <c:v>2/2005</c:v>
                </c:pt>
                <c:pt idx="15">
                  <c:v>1/2006</c:v>
                </c:pt>
                <c:pt idx="16">
                  <c:v>2/2006</c:v>
                </c:pt>
                <c:pt idx="17">
                  <c:v>1/2007</c:v>
                </c:pt>
                <c:pt idx="18">
                  <c:v>2/2007</c:v>
                </c:pt>
                <c:pt idx="19">
                  <c:v>1/2008</c:v>
                </c:pt>
                <c:pt idx="20">
                  <c:v>2/2008</c:v>
                </c:pt>
                <c:pt idx="21">
                  <c:v>1/2009</c:v>
                </c:pt>
                <c:pt idx="22">
                  <c:v>2/2009</c:v>
                </c:pt>
                <c:pt idx="23">
                  <c:v>1/2010</c:v>
                </c:pt>
                <c:pt idx="24">
                  <c:v>2/2010</c:v>
                </c:pt>
                <c:pt idx="25">
                  <c:v>1/2011</c:v>
                </c:pt>
                <c:pt idx="26">
                  <c:v>2/2011</c:v>
                </c:pt>
              </c:strCache>
            </c:strRef>
          </c:cat>
          <c:val>
            <c:numRef>
              <c:f>NETISKNOUT_vst.data!$C$99:$AC$99</c:f>
              <c:numCache>
                <c:formatCode>#,##0</c:formatCode>
                <c:ptCount val="27"/>
                <c:pt idx="0">
                  <c:v>182478.57356590623</c:v>
                </c:pt>
                <c:pt idx="1">
                  <c:v>195637.48701184447</c:v>
                </c:pt>
                <c:pt idx="2">
                  <c:v>197784.51298815553</c:v>
                </c:pt>
                <c:pt idx="3">
                  <c:v>203130.80553419911</c:v>
                </c:pt>
                <c:pt idx="4">
                  <c:v>216595.71446580091</c:v>
                </c:pt>
                <c:pt idx="5">
                  <c:v>246770.43182809986</c:v>
                </c:pt>
                <c:pt idx="6">
                  <c:v>253465.03399999999</c:v>
                </c:pt>
                <c:pt idx="7">
                  <c:v>284952</c:v>
                </c:pt>
                <c:pt idx="8">
                  <c:v>332450</c:v>
                </c:pt>
                <c:pt idx="9">
                  <c:v>346564</c:v>
                </c:pt>
                <c:pt idx="10">
                  <c:v>378803.65052999998</c:v>
                </c:pt>
                <c:pt idx="11">
                  <c:v>405611.97694999998</c:v>
                </c:pt>
                <c:pt idx="12">
                  <c:v>433177.90932999999</c:v>
                </c:pt>
                <c:pt idx="13">
                  <c:v>440657</c:v>
                </c:pt>
                <c:pt idx="14">
                  <c:v>460948.86048999999</c:v>
                </c:pt>
                <c:pt idx="15">
                  <c:v>441353</c:v>
                </c:pt>
                <c:pt idx="16">
                  <c:v>454133</c:v>
                </c:pt>
                <c:pt idx="17">
                  <c:v>474776</c:v>
                </c:pt>
                <c:pt idx="18">
                  <c:v>546385</c:v>
                </c:pt>
                <c:pt idx="19">
                  <c:v>529021.70430999994</c:v>
                </c:pt>
                <c:pt idx="20">
                  <c:v>535716.29569000006</c:v>
                </c:pt>
                <c:pt idx="21">
                  <c:v>657761</c:v>
                </c:pt>
                <c:pt idx="22">
                  <c:v>676757</c:v>
                </c:pt>
                <c:pt idx="23">
                  <c:v>654495</c:v>
                </c:pt>
                <c:pt idx="24">
                  <c:v>664470</c:v>
                </c:pt>
                <c:pt idx="25">
                  <c:v>671830</c:v>
                </c:pt>
                <c:pt idx="26">
                  <c:v>704189</c:v>
                </c:pt>
              </c:numCache>
            </c:numRef>
          </c:val>
        </c:ser>
        <c:axId val="323038592"/>
        <c:axId val="323056768"/>
      </c:barChart>
      <c:catAx>
        <c:axId val="323038592"/>
        <c:scaling>
          <c:orientation val="minMax"/>
        </c:scaling>
        <c:axPos val="b"/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23056768"/>
        <c:crosses val="autoZero"/>
        <c:auto val="1"/>
        <c:lblAlgn val="ctr"/>
        <c:lblOffset val="100"/>
        <c:tickLblSkip val="1"/>
        <c:tickMarkSkip val="1"/>
      </c:catAx>
      <c:valAx>
        <c:axId val="323056768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50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/>
                  <a:t>mil. Kč</a:t>
                </a:r>
              </a:p>
            </c:rich>
          </c:tx>
          <c:layout>
            <c:manualLayout>
              <c:xMode val="edge"/>
              <c:yMode val="edge"/>
              <c:x val="1.2638230647709321E-2"/>
              <c:y val="0.25200041994750688"/>
            </c:manualLayout>
          </c:layout>
          <c:spPr>
            <a:noFill/>
            <a:ln w="25400">
              <a:noFill/>
            </a:ln>
          </c:spPr>
        </c:title>
        <c:numFmt formatCode="#,##0,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50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23038592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 paperSize="9" orientation="landscape" horizontalDpi="-4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k) nemocnice</a:t>
            </a:r>
          </a:p>
        </c:rich>
      </c:tx>
      <c:layout>
        <c:manualLayout>
          <c:xMode val="edge"/>
          <c:yMode val="edge"/>
          <c:x val="0.42586783907532122"/>
          <c:y val="1.8248175182481789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2408008147246578"/>
          <c:y val="8.3941755427683507E-2"/>
          <c:w val="0.84752957930731843"/>
          <c:h val="0.70046943416082563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NETISKNOUT_vst.data!$C$118:$AC$118</c:f>
              <c:strCache>
                <c:ptCount val="27"/>
                <c:pt idx="0">
                  <c:v>2/1998</c:v>
                </c:pt>
                <c:pt idx="1">
                  <c:v>1/1999</c:v>
                </c:pt>
                <c:pt idx="2">
                  <c:v>2/1999</c:v>
                </c:pt>
                <c:pt idx="3">
                  <c:v>1/2000</c:v>
                </c:pt>
                <c:pt idx="4">
                  <c:v>2/2000</c:v>
                </c:pt>
                <c:pt idx="5">
                  <c:v>1/2001</c:v>
                </c:pt>
                <c:pt idx="6">
                  <c:v>2/2001</c:v>
                </c:pt>
                <c:pt idx="7">
                  <c:v>1/2002</c:v>
                </c:pt>
                <c:pt idx="8">
                  <c:v>2/2002</c:v>
                </c:pt>
                <c:pt idx="9">
                  <c:v>1/2003</c:v>
                </c:pt>
                <c:pt idx="10">
                  <c:v>2/2003</c:v>
                </c:pt>
                <c:pt idx="11">
                  <c:v>1/2004</c:v>
                </c:pt>
                <c:pt idx="12">
                  <c:v>2/2004</c:v>
                </c:pt>
                <c:pt idx="13">
                  <c:v>1/2005</c:v>
                </c:pt>
                <c:pt idx="14">
                  <c:v>2/2005</c:v>
                </c:pt>
                <c:pt idx="15">
                  <c:v>1/2006</c:v>
                </c:pt>
                <c:pt idx="16">
                  <c:v>2/2006</c:v>
                </c:pt>
                <c:pt idx="17">
                  <c:v>1/2007</c:v>
                </c:pt>
                <c:pt idx="18">
                  <c:v>2/2007</c:v>
                </c:pt>
                <c:pt idx="19">
                  <c:v>1/2008</c:v>
                </c:pt>
                <c:pt idx="20">
                  <c:v>2/2008</c:v>
                </c:pt>
                <c:pt idx="21">
                  <c:v>1/2009</c:v>
                </c:pt>
                <c:pt idx="22">
                  <c:v>2/2009</c:v>
                </c:pt>
                <c:pt idx="23">
                  <c:v>1/2010</c:v>
                </c:pt>
                <c:pt idx="24">
                  <c:v>2/2010</c:v>
                </c:pt>
                <c:pt idx="25">
                  <c:v>1/2011</c:v>
                </c:pt>
                <c:pt idx="26">
                  <c:v>2/2011</c:v>
                </c:pt>
              </c:strCache>
            </c:strRef>
          </c:cat>
          <c:val>
            <c:numRef>
              <c:f>NETISKNOUT_vst.data!$C$119:$AC$119</c:f>
              <c:numCache>
                <c:formatCode>#,##0</c:formatCode>
                <c:ptCount val="27"/>
                <c:pt idx="0">
                  <c:v>22324147.54469518</c:v>
                </c:pt>
                <c:pt idx="1">
                  <c:v>23498902.429294124</c:v>
                </c:pt>
                <c:pt idx="2">
                  <c:v>23480117.570705876</c:v>
                </c:pt>
                <c:pt idx="3">
                  <c:v>23931635.368103679</c:v>
                </c:pt>
                <c:pt idx="4">
                  <c:v>23552446.931896321</c:v>
                </c:pt>
                <c:pt idx="5">
                  <c:v>24714687.99683509</c:v>
                </c:pt>
                <c:pt idx="6">
                  <c:v>28643096.708000001</c:v>
                </c:pt>
                <c:pt idx="7">
                  <c:v>29843588</c:v>
                </c:pt>
                <c:pt idx="8">
                  <c:v>29296127</c:v>
                </c:pt>
                <c:pt idx="9">
                  <c:v>31009529</c:v>
                </c:pt>
                <c:pt idx="10">
                  <c:v>29183260.099380001</c:v>
                </c:pt>
                <c:pt idx="11">
                  <c:v>32007329.1074</c:v>
                </c:pt>
                <c:pt idx="12">
                  <c:v>32198891</c:v>
                </c:pt>
                <c:pt idx="13">
                  <c:v>33822355</c:v>
                </c:pt>
                <c:pt idx="14">
                  <c:v>34026417.793760002</c:v>
                </c:pt>
                <c:pt idx="15">
                  <c:v>37200339</c:v>
                </c:pt>
                <c:pt idx="16">
                  <c:v>37224064</c:v>
                </c:pt>
                <c:pt idx="17">
                  <c:v>40563572</c:v>
                </c:pt>
                <c:pt idx="18">
                  <c:v>41353196</c:v>
                </c:pt>
                <c:pt idx="19">
                  <c:v>42430605.257160001</c:v>
                </c:pt>
                <c:pt idx="20">
                  <c:v>46963746.742839999</c:v>
                </c:pt>
                <c:pt idx="21">
                  <c:v>46516575.120075382</c:v>
                </c:pt>
                <c:pt idx="22">
                  <c:v>49514710</c:v>
                </c:pt>
                <c:pt idx="23">
                  <c:v>49579307</c:v>
                </c:pt>
                <c:pt idx="24">
                  <c:v>53513867</c:v>
                </c:pt>
                <c:pt idx="25">
                  <c:v>50830634</c:v>
                </c:pt>
                <c:pt idx="26">
                  <c:v>53140892</c:v>
                </c:pt>
              </c:numCache>
            </c:numRef>
          </c:val>
        </c:ser>
        <c:axId val="331879168"/>
        <c:axId val="331880704"/>
      </c:barChart>
      <c:catAx>
        <c:axId val="331879168"/>
        <c:scaling>
          <c:orientation val="minMax"/>
        </c:scaling>
        <c:axPos val="b"/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31880704"/>
        <c:crosses val="autoZero"/>
        <c:auto val="1"/>
        <c:lblAlgn val="ctr"/>
        <c:lblOffset val="100"/>
        <c:tickLblSkip val="1"/>
        <c:tickMarkSkip val="1"/>
      </c:catAx>
      <c:valAx>
        <c:axId val="331880704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75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/>
                  <a:t>mil. Kč</a:t>
                </a:r>
              </a:p>
            </c:rich>
          </c:tx>
          <c:layout>
            <c:manualLayout>
              <c:xMode val="edge"/>
              <c:yMode val="edge"/>
              <c:x val="7.8864353312302835E-3"/>
              <c:y val="0.27372301090100964"/>
            </c:manualLayout>
          </c:layout>
          <c:spPr>
            <a:noFill/>
            <a:ln w="25400">
              <a:noFill/>
            </a:ln>
          </c:spPr>
        </c:title>
        <c:numFmt formatCode="#,##0,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31879168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 paperSize="9" orientation="landscape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l) OLÚ</a:t>
            </a:r>
          </a:p>
        </c:rich>
      </c:tx>
      <c:layout>
        <c:manualLayout>
          <c:xMode val="edge"/>
          <c:yMode val="edge"/>
          <c:x val="0.46496848721935369"/>
          <c:y val="1.8796992481203006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2473477439523922"/>
          <c:y val="9.7744360902255911E-2"/>
          <c:w val="0.84501128441747364"/>
          <c:h val="0.65860204743779893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NETISKNOUT_vst.data!$C$122:$AC$122</c:f>
              <c:strCache>
                <c:ptCount val="27"/>
                <c:pt idx="0">
                  <c:v>2/1998</c:v>
                </c:pt>
                <c:pt idx="1">
                  <c:v>1/1999</c:v>
                </c:pt>
                <c:pt idx="2">
                  <c:v>2/1999</c:v>
                </c:pt>
                <c:pt idx="3">
                  <c:v>1/2000</c:v>
                </c:pt>
                <c:pt idx="4">
                  <c:v>2/2000</c:v>
                </c:pt>
                <c:pt idx="5">
                  <c:v>1/2001</c:v>
                </c:pt>
                <c:pt idx="6">
                  <c:v>2/2001</c:v>
                </c:pt>
                <c:pt idx="7">
                  <c:v>1/2002</c:v>
                </c:pt>
                <c:pt idx="8">
                  <c:v>2/2002</c:v>
                </c:pt>
                <c:pt idx="9">
                  <c:v>1/2003</c:v>
                </c:pt>
                <c:pt idx="10">
                  <c:v>2/2003</c:v>
                </c:pt>
                <c:pt idx="11">
                  <c:v>1/2004</c:v>
                </c:pt>
                <c:pt idx="12">
                  <c:v>2/2004</c:v>
                </c:pt>
                <c:pt idx="13">
                  <c:v>1/2005</c:v>
                </c:pt>
                <c:pt idx="14">
                  <c:v>2/2005</c:v>
                </c:pt>
                <c:pt idx="15">
                  <c:v>1/2006</c:v>
                </c:pt>
                <c:pt idx="16">
                  <c:v>2/2006</c:v>
                </c:pt>
                <c:pt idx="17">
                  <c:v>1/2007</c:v>
                </c:pt>
                <c:pt idx="18">
                  <c:v>2/2007</c:v>
                </c:pt>
                <c:pt idx="19">
                  <c:v>1/2008</c:v>
                </c:pt>
                <c:pt idx="20">
                  <c:v>2/2008</c:v>
                </c:pt>
                <c:pt idx="21">
                  <c:v>1/2009</c:v>
                </c:pt>
                <c:pt idx="22">
                  <c:v>2/2009</c:v>
                </c:pt>
                <c:pt idx="23">
                  <c:v>1/2010</c:v>
                </c:pt>
                <c:pt idx="24">
                  <c:v>2/2010</c:v>
                </c:pt>
                <c:pt idx="25">
                  <c:v>1/2011</c:v>
                </c:pt>
                <c:pt idx="26">
                  <c:v>2/2011</c:v>
                </c:pt>
              </c:strCache>
            </c:strRef>
          </c:cat>
          <c:val>
            <c:numRef>
              <c:f>NETISKNOUT_vst.data!$C$123:$AC$123</c:f>
              <c:numCache>
                <c:formatCode>#,##0</c:formatCode>
                <c:ptCount val="27"/>
                <c:pt idx="0">
                  <c:v>1460404.4423700529</c:v>
                </c:pt>
                <c:pt idx="1">
                  <c:v>1302272.2913435448</c:v>
                </c:pt>
                <c:pt idx="2">
                  <c:v>1304151.7086564552</c:v>
                </c:pt>
                <c:pt idx="3">
                  <c:v>1282995.1370712742</c:v>
                </c:pt>
                <c:pt idx="4">
                  <c:v>1439798.3629287258</c:v>
                </c:pt>
                <c:pt idx="5">
                  <c:v>1499100.6772172572</c:v>
                </c:pt>
                <c:pt idx="6">
                  <c:v>1658392.3219999999</c:v>
                </c:pt>
                <c:pt idx="7">
                  <c:v>1531635</c:v>
                </c:pt>
                <c:pt idx="8">
                  <c:v>2140241</c:v>
                </c:pt>
                <c:pt idx="9">
                  <c:v>2000033</c:v>
                </c:pt>
                <c:pt idx="10">
                  <c:v>2060674.1871199999</c:v>
                </c:pt>
                <c:pt idx="11">
                  <c:v>2113153.0332800001</c:v>
                </c:pt>
                <c:pt idx="12">
                  <c:v>2154600.4514100002</c:v>
                </c:pt>
                <c:pt idx="13">
                  <c:v>2191332</c:v>
                </c:pt>
                <c:pt idx="14">
                  <c:v>2249658.11986</c:v>
                </c:pt>
                <c:pt idx="15">
                  <c:v>2534201</c:v>
                </c:pt>
                <c:pt idx="16">
                  <c:v>2428453</c:v>
                </c:pt>
                <c:pt idx="17">
                  <c:v>2476277</c:v>
                </c:pt>
                <c:pt idx="18">
                  <c:v>2973044</c:v>
                </c:pt>
                <c:pt idx="19">
                  <c:v>2790596.3638200001</c:v>
                </c:pt>
                <c:pt idx="20">
                  <c:v>2634424.6361799999</c:v>
                </c:pt>
                <c:pt idx="21">
                  <c:v>3064335.7385742152</c:v>
                </c:pt>
                <c:pt idx="22">
                  <c:v>3318826</c:v>
                </c:pt>
                <c:pt idx="23">
                  <c:v>3043488</c:v>
                </c:pt>
                <c:pt idx="24">
                  <c:v>2979421</c:v>
                </c:pt>
                <c:pt idx="25">
                  <c:v>3004169</c:v>
                </c:pt>
                <c:pt idx="26">
                  <c:v>2983388</c:v>
                </c:pt>
              </c:numCache>
            </c:numRef>
          </c:val>
        </c:ser>
        <c:axId val="331908992"/>
        <c:axId val="331910528"/>
      </c:barChart>
      <c:catAx>
        <c:axId val="331908992"/>
        <c:scaling>
          <c:orientation val="minMax"/>
        </c:scaling>
        <c:axPos val="b"/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31910528"/>
        <c:crosses val="autoZero"/>
        <c:auto val="1"/>
        <c:lblAlgn val="ctr"/>
        <c:lblOffset val="100"/>
        <c:tickLblSkip val="1"/>
        <c:tickMarkSkip val="1"/>
      </c:catAx>
      <c:valAx>
        <c:axId val="331910528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75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/>
                  <a:t>mil. Kč</a:t>
                </a:r>
              </a:p>
            </c:rich>
          </c:tx>
          <c:layout>
            <c:manualLayout>
              <c:xMode val="edge"/>
              <c:yMode val="edge"/>
              <c:x val="7.9617834394904649E-3"/>
              <c:y val="0.25187969924812031"/>
            </c:manualLayout>
          </c:layout>
          <c:spPr>
            <a:noFill/>
            <a:ln w="25400">
              <a:noFill/>
            </a:ln>
          </c:spPr>
        </c:title>
        <c:numFmt formatCode="#,##0,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31908992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125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m) LDN a ošetřovatelská péče</a:t>
            </a:r>
          </a:p>
        </c:rich>
      </c:tx>
      <c:layout>
        <c:manualLayout>
          <c:xMode val="edge"/>
          <c:yMode val="edge"/>
          <c:x val="0.33227848101266005"/>
          <c:y val="2.1126760563380278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2341772151898751"/>
          <c:y val="8.8028169014084792E-2"/>
          <c:w val="0.84968354430379878"/>
          <c:h val="0.69163358612431503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NETISKNOUT_vst.data!$C$126:$AC$126</c:f>
              <c:strCache>
                <c:ptCount val="27"/>
                <c:pt idx="0">
                  <c:v>2/1998</c:v>
                </c:pt>
                <c:pt idx="1">
                  <c:v>1/1999</c:v>
                </c:pt>
                <c:pt idx="2">
                  <c:v>2/1999</c:v>
                </c:pt>
                <c:pt idx="3">
                  <c:v>1/2000</c:v>
                </c:pt>
                <c:pt idx="4">
                  <c:v>2/2000</c:v>
                </c:pt>
                <c:pt idx="5">
                  <c:v>1/2001</c:v>
                </c:pt>
                <c:pt idx="6">
                  <c:v>2/2001</c:v>
                </c:pt>
                <c:pt idx="7">
                  <c:v>1/2002</c:v>
                </c:pt>
                <c:pt idx="8">
                  <c:v>2/2002</c:v>
                </c:pt>
                <c:pt idx="9">
                  <c:v>1/2003</c:v>
                </c:pt>
                <c:pt idx="10">
                  <c:v>2/2003</c:v>
                </c:pt>
                <c:pt idx="11">
                  <c:v>1/2004</c:v>
                </c:pt>
                <c:pt idx="12">
                  <c:v>2/2004</c:v>
                </c:pt>
                <c:pt idx="13">
                  <c:v>1/2005</c:v>
                </c:pt>
                <c:pt idx="14">
                  <c:v>2/2005</c:v>
                </c:pt>
                <c:pt idx="15">
                  <c:v>1/2006</c:v>
                </c:pt>
                <c:pt idx="16">
                  <c:v>2/2006</c:v>
                </c:pt>
                <c:pt idx="17">
                  <c:v>1/2007</c:v>
                </c:pt>
                <c:pt idx="18">
                  <c:v>2/2007</c:v>
                </c:pt>
                <c:pt idx="19">
                  <c:v>1/2008</c:v>
                </c:pt>
                <c:pt idx="20">
                  <c:v>2/2008</c:v>
                </c:pt>
                <c:pt idx="21">
                  <c:v>1/2009</c:v>
                </c:pt>
                <c:pt idx="22">
                  <c:v>2/2009</c:v>
                </c:pt>
                <c:pt idx="23">
                  <c:v>1/2010</c:v>
                </c:pt>
                <c:pt idx="24">
                  <c:v>2/2010</c:v>
                </c:pt>
                <c:pt idx="25">
                  <c:v>1/2011</c:v>
                </c:pt>
                <c:pt idx="26">
                  <c:v>2/2011</c:v>
                </c:pt>
              </c:strCache>
            </c:strRef>
          </c:cat>
          <c:val>
            <c:numRef>
              <c:f>NETISKNOUT_vst.data!$C$127:$AC$127</c:f>
              <c:numCache>
                <c:formatCode>#,##0</c:formatCode>
                <c:ptCount val="27"/>
                <c:pt idx="0">
                  <c:v>714767.25862382667</c:v>
                </c:pt>
                <c:pt idx="1">
                  <c:v>783152.21811851719</c:v>
                </c:pt>
                <c:pt idx="2">
                  <c:v>836471.78188148281</c:v>
                </c:pt>
                <c:pt idx="3">
                  <c:v>1024389.3644354587</c:v>
                </c:pt>
                <c:pt idx="4">
                  <c:v>1112928.2555645416</c:v>
                </c:pt>
                <c:pt idx="5">
                  <c:v>1288768</c:v>
                </c:pt>
                <c:pt idx="6">
                  <c:v>1381582.3870000001</c:v>
                </c:pt>
                <c:pt idx="7">
                  <c:v>1551647</c:v>
                </c:pt>
                <c:pt idx="8">
                  <c:v>1717923</c:v>
                </c:pt>
                <c:pt idx="9">
                  <c:v>1784700</c:v>
                </c:pt>
                <c:pt idx="10">
                  <c:v>1862878.0594300001</c:v>
                </c:pt>
                <c:pt idx="11">
                  <c:v>1816470.43035</c:v>
                </c:pt>
                <c:pt idx="12">
                  <c:v>1927264.93942</c:v>
                </c:pt>
                <c:pt idx="13">
                  <c:v>1923164</c:v>
                </c:pt>
                <c:pt idx="14">
                  <c:v>1984841.0297399999</c:v>
                </c:pt>
                <c:pt idx="15">
                  <c:v>2150279</c:v>
                </c:pt>
                <c:pt idx="16">
                  <c:v>2150563</c:v>
                </c:pt>
                <c:pt idx="17">
                  <c:v>2154806</c:v>
                </c:pt>
                <c:pt idx="18">
                  <c:v>2857057</c:v>
                </c:pt>
                <c:pt idx="19">
                  <c:v>2310102.9088699999</c:v>
                </c:pt>
                <c:pt idx="20">
                  <c:v>2079592.0911300001</c:v>
                </c:pt>
                <c:pt idx="21">
                  <c:v>2344909.141350403</c:v>
                </c:pt>
                <c:pt idx="22">
                  <c:v>2617438</c:v>
                </c:pt>
                <c:pt idx="23">
                  <c:v>1421595</c:v>
                </c:pt>
                <c:pt idx="24">
                  <c:v>1464808</c:v>
                </c:pt>
                <c:pt idx="25">
                  <c:v>1472263</c:v>
                </c:pt>
                <c:pt idx="26">
                  <c:v>1467223</c:v>
                </c:pt>
              </c:numCache>
            </c:numRef>
          </c:val>
        </c:ser>
        <c:axId val="331938432"/>
        <c:axId val="331944320"/>
      </c:barChart>
      <c:catAx>
        <c:axId val="331938432"/>
        <c:scaling>
          <c:orientation val="minMax"/>
        </c:scaling>
        <c:axPos val="b"/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31944320"/>
        <c:crosses val="autoZero"/>
        <c:auto val="1"/>
        <c:lblAlgn val="ctr"/>
        <c:lblOffset val="100"/>
        <c:tickLblSkip val="1"/>
        <c:tickMarkSkip val="1"/>
      </c:catAx>
      <c:valAx>
        <c:axId val="331944320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/>
                  <a:t>mil. Kč</a:t>
                </a:r>
              </a:p>
            </c:rich>
          </c:tx>
          <c:layout>
            <c:manualLayout>
              <c:xMode val="edge"/>
              <c:yMode val="edge"/>
              <c:x val="7.9113924050633298E-3"/>
              <c:y val="0.26056338028169018"/>
            </c:manualLayout>
          </c:layout>
          <c:spPr>
            <a:noFill/>
            <a:ln w="25400">
              <a:noFill/>
            </a:ln>
          </c:spPr>
        </c:title>
        <c:numFmt formatCode="#,##0,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25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31938432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 paperSize="9" orientation="landscape" horizontalDpi="-4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g) lázeňská péče</a:t>
            </a:r>
          </a:p>
        </c:rich>
      </c:tx>
      <c:layout>
        <c:manualLayout>
          <c:xMode val="edge"/>
          <c:yMode val="edge"/>
          <c:x val="0.40944881889763851"/>
          <c:y val="1.8115942028985508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1968503937007874"/>
          <c:y val="0.1223644437810206"/>
          <c:w val="0.87086614173228183"/>
          <c:h val="0.65275963727283193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NETISKNOUT_vst.data!$C$102:$AC$102</c:f>
              <c:strCache>
                <c:ptCount val="27"/>
                <c:pt idx="0">
                  <c:v>2/1998</c:v>
                </c:pt>
                <c:pt idx="1">
                  <c:v>1/1999</c:v>
                </c:pt>
                <c:pt idx="2">
                  <c:v>2/1999</c:v>
                </c:pt>
                <c:pt idx="3">
                  <c:v>1/2000</c:v>
                </c:pt>
                <c:pt idx="4">
                  <c:v>2/2000</c:v>
                </c:pt>
                <c:pt idx="5">
                  <c:v>1/2001</c:v>
                </c:pt>
                <c:pt idx="6">
                  <c:v>2/2001</c:v>
                </c:pt>
                <c:pt idx="7">
                  <c:v>1/2002</c:v>
                </c:pt>
                <c:pt idx="8">
                  <c:v>2/2002</c:v>
                </c:pt>
                <c:pt idx="9">
                  <c:v>1/2003</c:v>
                </c:pt>
                <c:pt idx="10">
                  <c:v>2/2003</c:v>
                </c:pt>
                <c:pt idx="11">
                  <c:v>1/2004</c:v>
                </c:pt>
                <c:pt idx="12">
                  <c:v>2/2004</c:v>
                </c:pt>
                <c:pt idx="13">
                  <c:v>1/2005</c:v>
                </c:pt>
                <c:pt idx="14">
                  <c:v>2/2005</c:v>
                </c:pt>
                <c:pt idx="15">
                  <c:v>1/2006</c:v>
                </c:pt>
                <c:pt idx="16">
                  <c:v>2/2006</c:v>
                </c:pt>
                <c:pt idx="17">
                  <c:v>1/2007</c:v>
                </c:pt>
                <c:pt idx="18">
                  <c:v>2/2007</c:v>
                </c:pt>
                <c:pt idx="19">
                  <c:v>1/2008</c:v>
                </c:pt>
                <c:pt idx="20">
                  <c:v>2/2008</c:v>
                </c:pt>
                <c:pt idx="21">
                  <c:v>1/2009</c:v>
                </c:pt>
                <c:pt idx="22">
                  <c:v>2/2009</c:v>
                </c:pt>
                <c:pt idx="23">
                  <c:v>1/2010</c:v>
                </c:pt>
                <c:pt idx="24">
                  <c:v>2/2010</c:v>
                </c:pt>
                <c:pt idx="25">
                  <c:v>1/2011</c:v>
                </c:pt>
                <c:pt idx="26">
                  <c:v>2/2011</c:v>
                </c:pt>
              </c:strCache>
            </c:strRef>
          </c:cat>
          <c:val>
            <c:numRef>
              <c:f>NETISKNOUT_vst.data!$C$103:$AC$103</c:f>
              <c:numCache>
                <c:formatCode>#,##0</c:formatCode>
                <c:ptCount val="27"/>
                <c:pt idx="0">
                  <c:v>1445121.7771270925</c:v>
                </c:pt>
                <c:pt idx="1">
                  <c:v>1095017.0078606524</c:v>
                </c:pt>
                <c:pt idx="2">
                  <c:v>1410531.9921393474</c:v>
                </c:pt>
                <c:pt idx="3">
                  <c:v>1148664.9659297476</c:v>
                </c:pt>
                <c:pt idx="4">
                  <c:v>1406075.1140702525</c:v>
                </c:pt>
                <c:pt idx="5">
                  <c:v>1216051.4059608181</c:v>
                </c:pt>
                <c:pt idx="6">
                  <c:v>1597020.8459999999</c:v>
                </c:pt>
                <c:pt idx="7">
                  <c:v>1349965</c:v>
                </c:pt>
                <c:pt idx="8">
                  <c:v>1707345</c:v>
                </c:pt>
                <c:pt idx="9">
                  <c:v>1437554</c:v>
                </c:pt>
                <c:pt idx="10">
                  <c:v>1877755.8437999999</c:v>
                </c:pt>
                <c:pt idx="11">
                  <c:v>1483496.34974</c:v>
                </c:pt>
                <c:pt idx="12">
                  <c:v>1847622.2191399999</c:v>
                </c:pt>
                <c:pt idx="13">
                  <c:v>1377774</c:v>
                </c:pt>
                <c:pt idx="14">
                  <c:v>1703037.9671510297</c:v>
                </c:pt>
                <c:pt idx="15">
                  <c:v>1233063</c:v>
                </c:pt>
                <c:pt idx="16">
                  <c:v>1549740</c:v>
                </c:pt>
                <c:pt idx="17">
                  <c:v>1227630</c:v>
                </c:pt>
                <c:pt idx="18">
                  <c:v>1755982</c:v>
                </c:pt>
                <c:pt idx="19">
                  <c:v>1236587.5845300001</c:v>
                </c:pt>
                <c:pt idx="20">
                  <c:v>1625065.4154699999</c:v>
                </c:pt>
                <c:pt idx="21">
                  <c:v>1309796.1732109666</c:v>
                </c:pt>
                <c:pt idx="22">
                  <c:v>1875476</c:v>
                </c:pt>
                <c:pt idx="23">
                  <c:v>1334023</c:v>
                </c:pt>
                <c:pt idx="24">
                  <c:v>1868560</c:v>
                </c:pt>
                <c:pt idx="25">
                  <c:v>1308077</c:v>
                </c:pt>
                <c:pt idx="26">
                  <c:v>1676678</c:v>
                </c:pt>
              </c:numCache>
            </c:numRef>
          </c:val>
        </c:ser>
        <c:axId val="331988992"/>
        <c:axId val="331990528"/>
      </c:barChart>
      <c:catAx>
        <c:axId val="331988992"/>
        <c:scaling>
          <c:orientation val="minMax"/>
        </c:scaling>
        <c:axPos val="b"/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31990528"/>
        <c:crosses val="autoZero"/>
        <c:auto val="1"/>
        <c:lblAlgn val="ctr"/>
        <c:lblOffset val="100"/>
        <c:tickLblSkip val="1"/>
        <c:tickMarkSkip val="1"/>
      </c:catAx>
      <c:valAx>
        <c:axId val="331990528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75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/>
                  <a:t>mil. Kč</a:t>
                </a:r>
              </a:p>
            </c:rich>
          </c:tx>
          <c:layout>
            <c:manualLayout>
              <c:xMode val="edge"/>
              <c:yMode val="edge"/>
              <c:x val="7.874015748031496E-3"/>
              <c:y val="0.26811670280345457"/>
            </c:manualLayout>
          </c:layout>
          <c:spPr>
            <a:noFill/>
            <a:ln w="25400">
              <a:noFill/>
            </a:ln>
          </c:spPr>
        </c:title>
        <c:numFmt formatCode="#,##0,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31988992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75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h) péče v ozdravovnách</a:t>
            </a:r>
          </a:p>
        </c:rich>
      </c:tx>
      <c:layout>
        <c:manualLayout>
          <c:xMode val="edge"/>
          <c:yMode val="edge"/>
          <c:x val="0.36507986501687423"/>
          <c:y val="1.872659176029964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8.8889026675698646E-2"/>
          <c:y val="9.3633301268804564E-2"/>
          <c:w val="0.89841409104366643"/>
          <c:h val="0.66969777674849773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NETISKNOUT_vst.data!$C$106:$AC$106</c:f>
              <c:strCache>
                <c:ptCount val="27"/>
                <c:pt idx="0">
                  <c:v>2/1998</c:v>
                </c:pt>
                <c:pt idx="1">
                  <c:v>1/1999</c:v>
                </c:pt>
                <c:pt idx="2">
                  <c:v>2/1999</c:v>
                </c:pt>
                <c:pt idx="3">
                  <c:v>1/2000</c:v>
                </c:pt>
                <c:pt idx="4">
                  <c:v>2/2000</c:v>
                </c:pt>
                <c:pt idx="5">
                  <c:v>1/2001</c:v>
                </c:pt>
                <c:pt idx="6">
                  <c:v>2/2001</c:v>
                </c:pt>
                <c:pt idx="7">
                  <c:v>1/2002</c:v>
                </c:pt>
                <c:pt idx="8">
                  <c:v>2/2002</c:v>
                </c:pt>
                <c:pt idx="9">
                  <c:v>1/2003</c:v>
                </c:pt>
                <c:pt idx="10">
                  <c:v>2/2003</c:v>
                </c:pt>
                <c:pt idx="11">
                  <c:v>1/2004</c:v>
                </c:pt>
                <c:pt idx="12">
                  <c:v>2/2004</c:v>
                </c:pt>
                <c:pt idx="13">
                  <c:v>1/2005</c:v>
                </c:pt>
                <c:pt idx="14">
                  <c:v>2/2005</c:v>
                </c:pt>
                <c:pt idx="15">
                  <c:v>1/2006</c:v>
                </c:pt>
                <c:pt idx="16">
                  <c:v>2/2006</c:v>
                </c:pt>
                <c:pt idx="17">
                  <c:v>1/2007</c:v>
                </c:pt>
                <c:pt idx="18">
                  <c:v>2/2007</c:v>
                </c:pt>
                <c:pt idx="19">
                  <c:v>1/2008</c:v>
                </c:pt>
                <c:pt idx="20">
                  <c:v>2/2008</c:v>
                </c:pt>
                <c:pt idx="21">
                  <c:v>1/2009</c:v>
                </c:pt>
                <c:pt idx="22">
                  <c:v>2/2009</c:v>
                </c:pt>
                <c:pt idx="23">
                  <c:v>1/2010</c:v>
                </c:pt>
                <c:pt idx="24">
                  <c:v>2/2010</c:v>
                </c:pt>
                <c:pt idx="25">
                  <c:v>1/2011</c:v>
                </c:pt>
                <c:pt idx="26">
                  <c:v>2/2011</c:v>
                </c:pt>
              </c:strCache>
            </c:strRef>
          </c:cat>
          <c:val>
            <c:numRef>
              <c:f>NETISKNOUT_vst.data!$C$107:$AC$107</c:f>
              <c:numCache>
                <c:formatCode>#,##0</c:formatCode>
                <c:ptCount val="27"/>
                <c:pt idx="0">
                  <c:v>54710.74647692078</c:v>
                </c:pt>
                <c:pt idx="1">
                  <c:v>56499.941209475495</c:v>
                </c:pt>
                <c:pt idx="2">
                  <c:v>64809.058790524505</c:v>
                </c:pt>
                <c:pt idx="3">
                  <c:v>40521.100964375459</c:v>
                </c:pt>
                <c:pt idx="4">
                  <c:v>44172.899035624541</c:v>
                </c:pt>
                <c:pt idx="5">
                  <c:v>48766.50811672509</c:v>
                </c:pt>
                <c:pt idx="6">
                  <c:v>52697.870999999999</c:v>
                </c:pt>
                <c:pt idx="7">
                  <c:v>40926</c:v>
                </c:pt>
                <c:pt idx="8">
                  <c:v>47887</c:v>
                </c:pt>
                <c:pt idx="9">
                  <c:v>41239</c:v>
                </c:pt>
                <c:pt idx="10">
                  <c:v>48142.440999999999</c:v>
                </c:pt>
                <c:pt idx="11">
                  <c:v>38646.413</c:v>
                </c:pt>
                <c:pt idx="12">
                  <c:v>46777.432000000001</c:v>
                </c:pt>
                <c:pt idx="13">
                  <c:v>32454</c:v>
                </c:pt>
                <c:pt idx="14">
                  <c:v>38289.081848970367</c:v>
                </c:pt>
                <c:pt idx="15">
                  <c:v>24952</c:v>
                </c:pt>
                <c:pt idx="16">
                  <c:v>31726</c:v>
                </c:pt>
                <c:pt idx="17">
                  <c:v>22129</c:v>
                </c:pt>
                <c:pt idx="18">
                  <c:v>29583</c:v>
                </c:pt>
                <c:pt idx="19">
                  <c:v>14865.507</c:v>
                </c:pt>
                <c:pt idx="20">
                  <c:v>23863.492999999999</c:v>
                </c:pt>
                <c:pt idx="21">
                  <c:v>20755.826789033457</c:v>
                </c:pt>
                <c:pt idx="22">
                  <c:v>27574</c:v>
                </c:pt>
                <c:pt idx="23">
                  <c:v>18636</c:v>
                </c:pt>
                <c:pt idx="24">
                  <c:v>25221</c:v>
                </c:pt>
                <c:pt idx="25">
                  <c:v>11894</c:v>
                </c:pt>
                <c:pt idx="26">
                  <c:v>16462</c:v>
                </c:pt>
              </c:numCache>
            </c:numRef>
          </c:val>
        </c:ser>
        <c:axId val="343143552"/>
        <c:axId val="343145088"/>
      </c:barChart>
      <c:catAx>
        <c:axId val="343143552"/>
        <c:scaling>
          <c:orientation val="minMax"/>
        </c:scaling>
        <c:axPos val="b"/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43145088"/>
        <c:crosses val="autoZero"/>
        <c:auto val="1"/>
        <c:lblAlgn val="ctr"/>
        <c:lblOffset val="100"/>
        <c:tickLblSkip val="1"/>
        <c:tickMarkSkip val="1"/>
      </c:catAx>
      <c:valAx>
        <c:axId val="343145088"/>
        <c:scaling>
          <c:orientation val="minMax"/>
          <c:max val="7000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/>
                  <a:t>mil. Kč</a:t>
                </a:r>
              </a:p>
            </c:rich>
          </c:tx>
          <c:layout>
            <c:manualLayout>
              <c:xMode val="edge"/>
              <c:yMode val="edge"/>
              <c:x val="7.9365079365079413E-3"/>
              <c:y val="0.24719179765450666"/>
            </c:manualLayout>
          </c:layout>
          <c:spPr>
            <a:noFill/>
            <a:ln w="25400">
              <a:noFill/>
            </a:ln>
          </c:spPr>
        </c:title>
        <c:numFmt formatCode="#,##0,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43143552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 paperSize="9" orientation="landscape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i) doprava</a:t>
            </a:r>
          </a:p>
        </c:rich>
      </c:tx>
      <c:layout>
        <c:manualLayout>
          <c:xMode val="edge"/>
          <c:yMode val="edge"/>
          <c:x val="0.44444511102778816"/>
          <c:y val="2.0979020979021011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9.5767362413032076E-2"/>
          <c:y val="9.7630596175478299E-2"/>
          <c:w val="0.89629762946298352"/>
          <c:h val="0.67990497187851695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NETISKNOUT_vst.data!$C$110:$AC$110</c:f>
              <c:strCache>
                <c:ptCount val="27"/>
                <c:pt idx="0">
                  <c:v>2/1998</c:v>
                </c:pt>
                <c:pt idx="1">
                  <c:v>1/1999</c:v>
                </c:pt>
                <c:pt idx="2">
                  <c:v>2/1999</c:v>
                </c:pt>
                <c:pt idx="3">
                  <c:v>1/2000</c:v>
                </c:pt>
                <c:pt idx="4">
                  <c:v>2/2000</c:v>
                </c:pt>
                <c:pt idx="5">
                  <c:v>1/2001</c:v>
                </c:pt>
                <c:pt idx="6">
                  <c:v>2/2001</c:v>
                </c:pt>
                <c:pt idx="7">
                  <c:v>1/2002</c:v>
                </c:pt>
                <c:pt idx="8">
                  <c:v>2/2002</c:v>
                </c:pt>
                <c:pt idx="9">
                  <c:v>1/2003</c:v>
                </c:pt>
                <c:pt idx="10">
                  <c:v>2/2003</c:v>
                </c:pt>
                <c:pt idx="11">
                  <c:v>1/2004</c:v>
                </c:pt>
                <c:pt idx="12">
                  <c:v>2/2004</c:v>
                </c:pt>
                <c:pt idx="13">
                  <c:v>1/2005</c:v>
                </c:pt>
                <c:pt idx="14">
                  <c:v>2/2005</c:v>
                </c:pt>
                <c:pt idx="15">
                  <c:v>1/2006</c:v>
                </c:pt>
                <c:pt idx="16">
                  <c:v>2/2006</c:v>
                </c:pt>
                <c:pt idx="17">
                  <c:v>1/2007</c:v>
                </c:pt>
                <c:pt idx="18">
                  <c:v>2/2007</c:v>
                </c:pt>
                <c:pt idx="19">
                  <c:v>1/2008</c:v>
                </c:pt>
                <c:pt idx="20">
                  <c:v>2/2008</c:v>
                </c:pt>
                <c:pt idx="21">
                  <c:v>1/2009</c:v>
                </c:pt>
                <c:pt idx="22">
                  <c:v>2/2009</c:v>
                </c:pt>
                <c:pt idx="23">
                  <c:v>1/2010</c:v>
                </c:pt>
                <c:pt idx="24">
                  <c:v>2/2010</c:v>
                </c:pt>
                <c:pt idx="25">
                  <c:v>1/2011</c:v>
                </c:pt>
                <c:pt idx="26">
                  <c:v>2/2011</c:v>
                </c:pt>
              </c:strCache>
            </c:strRef>
          </c:cat>
          <c:val>
            <c:numRef>
              <c:f>NETISKNOUT_vst.data!$C$111:$AC$111</c:f>
              <c:numCache>
                <c:formatCode>#,##0</c:formatCode>
                <c:ptCount val="27"/>
                <c:pt idx="0">
                  <c:v>719496.92847185628</c:v>
                </c:pt>
                <c:pt idx="1">
                  <c:v>657840.82722359465</c:v>
                </c:pt>
                <c:pt idx="2">
                  <c:v>429661.17277640535</c:v>
                </c:pt>
                <c:pt idx="3">
                  <c:v>546087.94347737951</c:v>
                </c:pt>
                <c:pt idx="4">
                  <c:v>562028.05652262049</c:v>
                </c:pt>
                <c:pt idx="5">
                  <c:v>589251.45229990094</c:v>
                </c:pt>
                <c:pt idx="6">
                  <c:v>584991.28899999999</c:v>
                </c:pt>
                <c:pt idx="7">
                  <c:v>606497</c:v>
                </c:pt>
                <c:pt idx="8">
                  <c:v>621398</c:v>
                </c:pt>
                <c:pt idx="9">
                  <c:v>646316</c:v>
                </c:pt>
                <c:pt idx="10">
                  <c:v>637148.13201000006</c:v>
                </c:pt>
                <c:pt idx="11">
                  <c:v>652400.03021999996</c:v>
                </c:pt>
                <c:pt idx="12">
                  <c:v>646292.26832000003</c:v>
                </c:pt>
                <c:pt idx="13">
                  <c:v>652030</c:v>
                </c:pt>
                <c:pt idx="14">
                  <c:v>620936.91935999994</c:v>
                </c:pt>
                <c:pt idx="15">
                  <c:v>631555</c:v>
                </c:pt>
                <c:pt idx="16">
                  <c:v>596217</c:v>
                </c:pt>
                <c:pt idx="17">
                  <c:v>624186</c:v>
                </c:pt>
                <c:pt idx="18">
                  <c:v>646645</c:v>
                </c:pt>
                <c:pt idx="19">
                  <c:v>743418.12954999995</c:v>
                </c:pt>
                <c:pt idx="20">
                  <c:v>734809.87045000005</c:v>
                </c:pt>
                <c:pt idx="21">
                  <c:v>743053</c:v>
                </c:pt>
                <c:pt idx="22">
                  <c:v>711641</c:v>
                </c:pt>
                <c:pt idx="23">
                  <c:v>747131</c:v>
                </c:pt>
                <c:pt idx="24">
                  <c:v>713784</c:v>
                </c:pt>
                <c:pt idx="25">
                  <c:v>700318</c:v>
                </c:pt>
                <c:pt idx="26">
                  <c:v>712877</c:v>
                </c:pt>
              </c:numCache>
            </c:numRef>
          </c:val>
        </c:ser>
        <c:axId val="343312640"/>
        <c:axId val="343330816"/>
      </c:barChart>
      <c:catAx>
        <c:axId val="343312640"/>
        <c:scaling>
          <c:orientation val="minMax"/>
        </c:scaling>
        <c:axPos val="b"/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43330816"/>
        <c:crosses val="autoZero"/>
        <c:auto val="1"/>
        <c:lblAlgn val="ctr"/>
        <c:lblOffset val="100"/>
        <c:tickLblSkip val="1"/>
        <c:tickMarkSkip val="1"/>
      </c:catAx>
      <c:valAx>
        <c:axId val="343330816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75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/>
                  <a:t>mil. Kč</a:t>
                </a:r>
              </a:p>
            </c:rich>
          </c:tx>
          <c:layout>
            <c:manualLayout>
              <c:xMode val="edge"/>
              <c:yMode val="edge"/>
              <c:x val="7.9365079365079413E-3"/>
              <c:y val="0.25874162582824001"/>
            </c:manualLayout>
          </c:layout>
          <c:spPr>
            <a:noFill/>
            <a:ln w="25400">
              <a:noFill/>
            </a:ln>
          </c:spPr>
        </c:title>
        <c:numFmt formatCode="#,##0,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43312640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 paperSize="9" orientation="landscape" horizontalDpi="-4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j) záchranná služba</a:t>
            </a:r>
          </a:p>
        </c:rich>
      </c:tx>
      <c:layout>
        <c:manualLayout>
          <c:xMode val="edge"/>
          <c:yMode val="edge"/>
          <c:x val="0.39465474834513631"/>
          <c:y val="1.7985611510791366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9.2767460671190002E-2"/>
          <c:y val="0.14750754979157021"/>
          <c:w val="0.89622779123027108"/>
          <c:h val="0.63341509958314179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NETISKNOUT_vst.data!$C$114:$AC$114</c:f>
              <c:strCache>
                <c:ptCount val="27"/>
                <c:pt idx="0">
                  <c:v>2/1998</c:v>
                </c:pt>
                <c:pt idx="1">
                  <c:v>1/1999</c:v>
                </c:pt>
                <c:pt idx="2">
                  <c:v>2/1999</c:v>
                </c:pt>
                <c:pt idx="3">
                  <c:v>1/2000</c:v>
                </c:pt>
                <c:pt idx="4">
                  <c:v>2/2000</c:v>
                </c:pt>
                <c:pt idx="5">
                  <c:v>1/2001</c:v>
                </c:pt>
                <c:pt idx="6">
                  <c:v>2/2001</c:v>
                </c:pt>
                <c:pt idx="7">
                  <c:v>1/2002</c:v>
                </c:pt>
                <c:pt idx="8">
                  <c:v>2/2002</c:v>
                </c:pt>
                <c:pt idx="9">
                  <c:v>1/2003</c:v>
                </c:pt>
                <c:pt idx="10">
                  <c:v>2/2003</c:v>
                </c:pt>
                <c:pt idx="11">
                  <c:v>1/2004</c:v>
                </c:pt>
                <c:pt idx="12">
                  <c:v>2/2004</c:v>
                </c:pt>
                <c:pt idx="13">
                  <c:v>1/2005</c:v>
                </c:pt>
                <c:pt idx="14">
                  <c:v>2/2005</c:v>
                </c:pt>
                <c:pt idx="15">
                  <c:v>1/2006</c:v>
                </c:pt>
                <c:pt idx="16">
                  <c:v>2/2006</c:v>
                </c:pt>
                <c:pt idx="17">
                  <c:v>1/2007</c:v>
                </c:pt>
                <c:pt idx="18">
                  <c:v>2/2007</c:v>
                </c:pt>
                <c:pt idx="19">
                  <c:v>1/2008</c:v>
                </c:pt>
                <c:pt idx="20">
                  <c:v>2/2008</c:v>
                </c:pt>
                <c:pt idx="21">
                  <c:v>1/2009</c:v>
                </c:pt>
                <c:pt idx="22">
                  <c:v>2/2009</c:v>
                </c:pt>
                <c:pt idx="23">
                  <c:v>1/2010</c:v>
                </c:pt>
                <c:pt idx="24">
                  <c:v>2/2010</c:v>
                </c:pt>
                <c:pt idx="25">
                  <c:v>1/2011</c:v>
                </c:pt>
                <c:pt idx="26">
                  <c:v>2/2011</c:v>
                </c:pt>
              </c:strCache>
            </c:strRef>
          </c:cat>
          <c:val>
            <c:numRef>
              <c:f>NETISKNOUT_vst.data!$C$115:$AC$115</c:f>
              <c:numCache>
                <c:formatCode>#,##0</c:formatCode>
                <c:ptCount val="27"/>
                <c:pt idx="0">
                  <c:v>96320.045460255249</c:v>
                </c:pt>
                <c:pt idx="1">
                  <c:v>222731.2769997257</c:v>
                </c:pt>
                <c:pt idx="2">
                  <c:v>462318.72300027427</c:v>
                </c:pt>
                <c:pt idx="3">
                  <c:v>329770.66309463547</c:v>
                </c:pt>
                <c:pt idx="4">
                  <c:v>343088.89690536453</c:v>
                </c:pt>
                <c:pt idx="5">
                  <c:v>337057.23506919673</c:v>
                </c:pt>
                <c:pt idx="6">
                  <c:v>388890</c:v>
                </c:pt>
                <c:pt idx="7">
                  <c:v>384782</c:v>
                </c:pt>
                <c:pt idx="8">
                  <c:v>427616</c:v>
                </c:pt>
                <c:pt idx="9">
                  <c:v>437820</c:v>
                </c:pt>
                <c:pt idx="10">
                  <c:v>249320.64491</c:v>
                </c:pt>
                <c:pt idx="11">
                  <c:v>433821.28258000006</c:v>
                </c:pt>
                <c:pt idx="12">
                  <c:v>484347.37572999997</c:v>
                </c:pt>
                <c:pt idx="13">
                  <c:v>491066</c:v>
                </c:pt>
                <c:pt idx="14">
                  <c:v>417330.15726000001</c:v>
                </c:pt>
                <c:pt idx="15">
                  <c:v>560844</c:v>
                </c:pt>
                <c:pt idx="16">
                  <c:v>562996</c:v>
                </c:pt>
                <c:pt idx="17">
                  <c:v>560876</c:v>
                </c:pt>
                <c:pt idx="18">
                  <c:v>870639</c:v>
                </c:pt>
                <c:pt idx="19">
                  <c:v>697531.95472000004</c:v>
                </c:pt>
                <c:pt idx="20">
                  <c:v>725754.04527999996</c:v>
                </c:pt>
                <c:pt idx="21">
                  <c:v>771449</c:v>
                </c:pt>
                <c:pt idx="22">
                  <c:v>801781</c:v>
                </c:pt>
                <c:pt idx="23">
                  <c:v>844255</c:v>
                </c:pt>
                <c:pt idx="24">
                  <c:v>870516</c:v>
                </c:pt>
                <c:pt idx="25">
                  <c:v>869587</c:v>
                </c:pt>
                <c:pt idx="26">
                  <c:v>916761</c:v>
                </c:pt>
              </c:numCache>
            </c:numRef>
          </c:val>
        </c:ser>
        <c:axId val="371613056"/>
        <c:axId val="371631232"/>
      </c:barChart>
      <c:catAx>
        <c:axId val="371613056"/>
        <c:scaling>
          <c:orientation val="minMax"/>
        </c:scaling>
        <c:axPos val="b"/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71631232"/>
        <c:crosses val="autoZero"/>
        <c:auto val="1"/>
        <c:lblAlgn val="ctr"/>
        <c:lblOffset val="100"/>
        <c:tickLblSkip val="1"/>
        <c:tickMarkSkip val="1"/>
      </c:catAx>
      <c:valAx>
        <c:axId val="371631232"/>
        <c:scaling>
          <c:orientation val="minMax"/>
          <c:max val="900000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75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/>
                  <a:t>mil. Kč</a:t>
                </a:r>
              </a:p>
            </c:rich>
          </c:tx>
          <c:layout>
            <c:manualLayout>
              <c:xMode val="edge"/>
              <c:yMode val="edge"/>
              <c:x val="7.8616352201257862E-3"/>
              <c:y val="0.25899280575539568"/>
            </c:manualLayout>
          </c:layout>
          <c:spPr>
            <a:noFill/>
            <a:ln w="25400">
              <a:noFill/>
            </a:ln>
          </c:spPr>
        </c:title>
        <c:numFmt formatCode="#,##0,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71613056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75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125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o) gynekologové</a:t>
            </a:r>
          </a:p>
        </c:rich>
      </c:tx>
      <c:layout>
        <c:manualLayout>
          <c:xMode val="edge"/>
          <c:yMode val="edge"/>
          <c:x val="0.33227848101266005"/>
          <c:y val="2.1126760563380278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2341772151898754"/>
          <c:y val="8.8028169014084834E-2"/>
          <c:w val="0.849683544303799"/>
          <c:h val="0.69163358612431503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NETISKNOUT_vst.data!$C$82:$AC$82</c:f>
              <c:strCache>
                <c:ptCount val="27"/>
                <c:pt idx="0">
                  <c:v>2/1998</c:v>
                </c:pt>
                <c:pt idx="1">
                  <c:v>1/1999</c:v>
                </c:pt>
                <c:pt idx="2">
                  <c:v>2/1999</c:v>
                </c:pt>
                <c:pt idx="3">
                  <c:v>1/2000</c:v>
                </c:pt>
                <c:pt idx="4">
                  <c:v>2/2000</c:v>
                </c:pt>
                <c:pt idx="5">
                  <c:v>1/2001</c:v>
                </c:pt>
                <c:pt idx="6">
                  <c:v>2/2001</c:v>
                </c:pt>
                <c:pt idx="7">
                  <c:v>1/2002</c:v>
                </c:pt>
                <c:pt idx="8">
                  <c:v>2/2002</c:v>
                </c:pt>
                <c:pt idx="9">
                  <c:v>1/2003</c:v>
                </c:pt>
                <c:pt idx="10">
                  <c:v>2/2003</c:v>
                </c:pt>
                <c:pt idx="11">
                  <c:v>1/2004</c:v>
                </c:pt>
                <c:pt idx="12">
                  <c:v>2/2004</c:v>
                </c:pt>
                <c:pt idx="13">
                  <c:v>1/2005</c:v>
                </c:pt>
                <c:pt idx="14">
                  <c:v>2/2005</c:v>
                </c:pt>
                <c:pt idx="15">
                  <c:v>1/2006</c:v>
                </c:pt>
                <c:pt idx="16">
                  <c:v>2/2006</c:v>
                </c:pt>
                <c:pt idx="17">
                  <c:v>1/2007</c:v>
                </c:pt>
                <c:pt idx="18">
                  <c:v>2/2007</c:v>
                </c:pt>
                <c:pt idx="19">
                  <c:v>1/2008</c:v>
                </c:pt>
                <c:pt idx="20">
                  <c:v>2/2008</c:v>
                </c:pt>
                <c:pt idx="21">
                  <c:v>1/2009</c:v>
                </c:pt>
                <c:pt idx="22">
                  <c:v>2/2009</c:v>
                </c:pt>
                <c:pt idx="23">
                  <c:v>1/2010</c:v>
                </c:pt>
                <c:pt idx="24">
                  <c:v>2/2010</c:v>
                </c:pt>
                <c:pt idx="25">
                  <c:v>1/2011</c:v>
                </c:pt>
                <c:pt idx="26">
                  <c:v>2/2011</c:v>
                </c:pt>
              </c:strCache>
            </c:strRef>
          </c:cat>
          <c:val>
            <c:numRef>
              <c:f>NETISKNOUT_vst.data!$C$83:$AC$83</c:f>
              <c:numCache>
                <c:formatCode>#,##0</c:formatCode>
                <c:ptCount val="2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1266888</c:v>
                </c:pt>
                <c:pt idx="18">
                  <c:v>1206960</c:v>
                </c:pt>
                <c:pt idx="19">
                  <c:v>1364597.1005599999</c:v>
                </c:pt>
                <c:pt idx="20">
                  <c:v>1617440.8994400001</c:v>
                </c:pt>
                <c:pt idx="21">
                  <c:v>1474589</c:v>
                </c:pt>
                <c:pt idx="22">
                  <c:v>1256738</c:v>
                </c:pt>
                <c:pt idx="23">
                  <c:v>1455205</c:v>
                </c:pt>
                <c:pt idx="24">
                  <c:v>1453989</c:v>
                </c:pt>
                <c:pt idx="25">
                  <c:v>1504708</c:v>
                </c:pt>
                <c:pt idx="26">
                  <c:v>1552649</c:v>
                </c:pt>
              </c:numCache>
            </c:numRef>
          </c:val>
        </c:ser>
        <c:axId val="371737344"/>
        <c:axId val="371738880"/>
      </c:barChart>
      <c:catAx>
        <c:axId val="371737344"/>
        <c:scaling>
          <c:orientation val="minMax"/>
        </c:scaling>
        <c:axPos val="b"/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71738880"/>
        <c:crosses val="autoZero"/>
        <c:auto val="1"/>
        <c:lblAlgn val="ctr"/>
        <c:lblOffset val="100"/>
        <c:tickLblSkip val="1"/>
        <c:tickMarkSkip val="1"/>
      </c:catAx>
      <c:valAx>
        <c:axId val="371738880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/>
                  <a:t>mil. Kč</a:t>
                </a:r>
              </a:p>
            </c:rich>
          </c:tx>
          <c:layout>
            <c:manualLayout>
              <c:xMode val="edge"/>
              <c:yMode val="edge"/>
              <c:x val="7.9113924050633298E-3"/>
              <c:y val="0.26056338028169018"/>
            </c:manualLayout>
          </c:layout>
          <c:spPr>
            <a:noFill/>
            <a:ln w="25400">
              <a:noFill/>
            </a:ln>
          </c:spPr>
        </c:title>
        <c:numFmt formatCode="#,##0,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25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71737344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72" footer="0.49212598450000072"/>
    <c:pageSetup paperSize="9" orientation="landscape" horizontalDpi="-4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125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léky na recepty</a:t>
            </a:r>
          </a:p>
        </c:rich>
      </c:tx>
      <c:layout>
        <c:manualLayout>
          <c:xMode val="edge"/>
          <c:yMode val="edge"/>
          <c:x val="0.40597535221890368"/>
          <c:y val="1.246882793017456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3356766256590524"/>
          <c:y val="9.8919368246051798E-2"/>
          <c:w val="0.83655536028119504"/>
          <c:h val="0.65918536990856191"/>
        </c:manualLayout>
      </c:layout>
      <c:barChart>
        <c:barDir val="col"/>
        <c:grouping val="clustered"/>
        <c:ser>
          <c:idx val="0"/>
          <c:order val="0"/>
          <c:tx>
            <c:strRef>
              <c:f>NETISKNOUT_vst.data!$B$134</c:f>
              <c:strCache>
                <c:ptCount val="1"/>
                <c:pt idx="0">
                  <c:v>v AZZ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NETISKNOUT_vst.data!$C$133:$AC$133</c:f>
              <c:strCache>
                <c:ptCount val="27"/>
                <c:pt idx="0">
                  <c:v>2/1998</c:v>
                </c:pt>
                <c:pt idx="1">
                  <c:v>1/1999</c:v>
                </c:pt>
                <c:pt idx="2">
                  <c:v>2/1999</c:v>
                </c:pt>
                <c:pt idx="3">
                  <c:v>1/2000</c:v>
                </c:pt>
                <c:pt idx="4">
                  <c:v>2/2000</c:v>
                </c:pt>
                <c:pt idx="5">
                  <c:v>1/2001</c:v>
                </c:pt>
                <c:pt idx="6">
                  <c:v>2/2001</c:v>
                </c:pt>
                <c:pt idx="7">
                  <c:v>1/2002</c:v>
                </c:pt>
                <c:pt idx="8">
                  <c:v>2/2002</c:v>
                </c:pt>
                <c:pt idx="9">
                  <c:v>1/2003</c:v>
                </c:pt>
                <c:pt idx="10">
                  <c:v>2/2003</c:v>
                </c:pt>
                <c:pt idx="11">
                  <c:v>1/2004</c:v>
                </c:pt>
                <c:pt idx="12">
                  <c:v>2/2004</c:v>
                </c:pt>
                <c:pt idx="13">
                  <c:v>1/2005</c:v>
                </c:pt>
                <c:pt idx="14">
                  <c:v>2/2005</c:v>
                </c:pt>
                <c:pt idx="15">
                  <c:v>1/2006</c:v>
                </c:pt>
                <c:pt idx="16">
                  <c:v>2/2006</c:v>
                </c:pt>
                <c:pt idx="17">
                  <c:v>1/2007</c:v>
                </c:pt>
                <c:pt idx="18">
                  <c:v>2/2007</c:v>
                </c:pt>
                <c:pt idx="19">
                  <c:v>1/2008</c:v>
                </c:pt>
                <c:pt idx="20">
                  <c:v>2/2008</c:v>
                </c:pt>
                <c:pt idx="21">
                  <c:v>1/2009</c:v>
                </c:pt>
                <c:pt idx="22">
                  <c:v>2/2009</c:v>
                </c:pt>
                <c:pt idx="23">
                  <c:v>1/2010</c:v>
                </c:pt>
                <c:pt idx="24">
                  <c:v>2/2010</c:v>
                </c:pt>
                <c:pt idx="25">
                  <c:v>1/2011</c:v>
                </c:pt>
                <c:pt idx="26">
                  <c:v>2/2011</c:v>
                </c:pt>
              </c:strCache>
            </c:strRef>
          </c:cat>
          <c:val>
            <c:numRef>
              <c:f>NETISKNOUT_vst.data!$C$134:$AC$134</c:f>
              <c:numCache>
                <c:formatCode>#,##0</c:formatCode>
                <c:ptCount val="27"/>
                <c:pt idx="0">
                  <c:v>8272741.9421622995</c:v>
                </c:pt>
                <c:pt idx="1">
                  <c:v>8764234.2546650004</c:v>
                </c:pt>
                <c:pt idx="2">
                  <c:v>8471022.5157357994</c:v>
                </c:pt>
                <c:pt idx="3">
                  <c:v>8649107.8334447555</c:v>
                </c:pt>
                <c:pt idx="4">
                  <c:v>8411341.6559845433</c:v>
                </c:pt>
                <c:pt idx="5">
                  <c:v>9182428.9311899282</c:v>
                </c:pt>
                <c:pt idx="6">
                  <c:v>9076925.4869999997</c:v>
                </c:pt>
                <c:pt idx="7">
                  <c:v>9950747</c:v>
                </c:pt>
                <c:pt idx="8">
                  <c:v>9616100</c:v>
                </c:pt>
                <c:pt idx="9">
                  <c:v>10790389</c:v>
                </c:pt>
                <c:pt idx="10">
                  <c:v>10469824.17714189</c:v>
                </c:pt>
                <c:pt idx="11">
                  <c:v>11832026.615017794</c:v>
                </c:pt>
                <c:pt idx="12">
                  <c:v>11906890.689557895</c:v>
                </c:pt>
                <c:pt idx="13">
                  <c:v>12567081</c:v>
                </c:pt>
                <c:pt idx="14">
                  <c:v>11651812.336733835</c:v>
                </c:pt>
                <c:pt idx="15">
                  <c:v>11204013</c:v>
                </c:pt>
                <c:pt idx="16">
                  <c:v>10546441.587848851</c:v>
                </c:pt>
                <c:pt idx="17">
                  <c:v>11370748.356049694</c:v>
                </c:pt>
                <c:pt idx="18">
                  <c:v>11684649.643950306</c:v>
                </c:pt>
                <c:pt idx="19">
                  <c:v>10714532</c:v>
                </c:pt>
                <c:pt idx="20">
                  <c:v>11394498</c:v>
                </c:pt>
                <c:pt idx="21">
                  <c:v>12576089</c:v>
                </c:pt>
                <c:pt idx="22">
                  <c:v>12195839</c:v>
                </c:pt>
                <c:pt idx="23">
                  <c:v>11968899</c:v>
                </c:pt>
                <c:pt idx="24">
                  <c:v>11311774</c:v>
                </c:pt>
                <c:pt idx="25">
                  <c:v>12028759</c:v>
                </c:pt>
                <c:pt idx="26">
                  <c:v>11341789</c:v>
                </c:pt>
              </c:numCache>
            </c:numRef>
          </c:val>
        </c:ser>
        <c:ser>
          <c:idx val="1"/>
          <c:order val="1"/>
          <c:tx>
            <c:strRef>
              <c:f>NETISKNOUT_vst.data!$B$135</c:f>
              <c:strCache>
                <c:ptCount val="1"/>
                <c:pt idx="0">
                  <c:v>v LZZ</c:v>
                </c:pt>
              </c:strCache>
            </c:strRef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NETISKNOUT_vst.data!$C$133:$AC$133</c:f>
              <c:strCache>
                <c:ptCount val="27"/>
                <c:pt idx="0">
                  <c:v>2/1998</c:v>
                </c:pt>
                <c:pt idx="1">
                  <c:v>1/1999</c:v>
                </c:pt>
                <c:pt idx="2">
                  <c:v>2/1999</c:v>
                </c:pt>
                <c:pt idx="3">
                  <c:v>1/2000</c:v>
                </c:pt>
                <c:pt idx="4">
                  <c:v>2/2000</c:v>
                </c:pt>
                <c:pt idx="5">
                  <c:v>1/2001</c:v>
                </c:pt>
                <c:pt idx="6">
                  <c:v>2/2001</c:v>
                </c:pt>
                <c:pt idx="7">
                  <c:v>1/2002</c:v>
                </c:pt>
                <c:pt idx="8">
                  <c:v>2/2002</c:v>
                </c:pt>
                <c:pt idx="9">
                  <c:v>1/2003</c:v>
                </c:pt>
                <c:pt idx="10">
                  <c:v>2/2003</c:v>
                </c:pt>
                <c:pt idx="11">
                  <c:v>1/2004</c:v>
                </c:pt>
                <c:pt idx="12">
                  <c:v>2/2004</c:v>
                </c:pt>
                <c:pt idx="13">
                  <c:v>1/2005</c:v>
                </c:pt>
                <c:pt idx="14">
                  <c:v>2/2005</c:v>
                </c:pt>
                <c:pt idx="15">
                  <c:v>1/2006</c:v>
                </c:pt>
                <c:pt idx="16">
                  <c:v>2/2006</c:v>
                </c:pt>
                <c:pt idx="17">
                  <c:v>1/2007</c:v>
                </c:pt>
                <c:pt idx="18">
                  <c:v>2/2007</c:v>
                </c:pt>
                <c:pt idx="19">
                  <c:v>1/2008</c:v>
                </c:pt>
                <c:pt idx="20">
                  <c:v>2/2008</c:v>
                </c:pt>
                <c:pt idx="21">
                  <c:v>1/2009</c:v>
                </c:pt>
                <c:pt idx="22">
                  <c:v>2/2009</c:v>
                </c:pt>
                <c:pt idx="23">
                  <c:v>1/2010</c:v>
                </c:pt>
                <c:pt idx="24">
                  <c:v>2/2010</c:v>
                </c:pt>
                <c:pt idx="25">
                  <c:v>1/2011</c:v>
                </c:pt>
                <c:pt idx="26">
                  <c:v>2/2011</c:v>
                </c:pt>
              </c:strCache>
            </c:strRef>
          </c:cat>
          <c:val>
            <c:numRef>
              <c:f>NETISKNOUT_vst.data!$C$135:$AC$135</c:f>
              <c:numCache>
                <c:formatCode>#,##0</c:formatCode>
                <c:ptCount val="27"/>
                <c:pt idx="0">
                  <c:v>3200438.1088825883</c:v>
                </c:pt>
                <c:pt idx="1">
                  <c:v>3554511.9282984897</c:v>
                </c:pt>
                <c:pt idx="2">
                  <c:v>3545205.3013007105</c:v>
                </c:pt>
                <c:pt idx="3">
                  <c:v>3642394.9683700381</c:v>
                </c:pt>
                <c:pt idx="4">
                  <c:v>3712055.7422006619</c:v>
                </c:pt>
                <c:pt idx="5">
                  <c:v>4103446.0396147398</c:v>
                </c:pt>
                <c:pt idx="6">
                  <c:v>4342756.4840000002</c:v>
                </c:pt>
                <c:pt idx="7">
                  <c:v>4824901</c:v>
                </c:pt>
                <c:pt idx="8">
                  <c:v>4737854</c:v>
                </c:pt>
                <c:pt idx="9">
                  <c:v>5358398</c:v>
                </c:pt>
                <c:pt idx="10">
                  <c:v>5643690.8826181097</c:v>
                </c:pt>
                <c:pt idx="11">
                  <c:v>5846797.0159222065</c:v>
                </c:pt>
                <c:pt idx="12">
                  <c:v>6178135.6422221055</c:v>
                </c:pt>
                <c:pt idx="13">
                  <c:v>6394301</c:v>
                </c:pt>
                <c:pt idx="14">
                  <c:v>6442128.3153461646</c:v>
                </c:pt>
                <c:pt idx="15">
                  <c:v>6937554</c:v>
                </c:pt>
                <c:pt idx="16">
                  <c:v>5253703.4121511485</c:v>
                </c:pt>
                <c:pt idx="17">
                  <c:v>5144407.6439503059</c:v>
                </c:pt>
                <c:pt idx="18">
                  <c:v>5367827.3560496941</c:v>
                </c:pt>
                <c:pt idx="19">
                  <c:v>5095324</c:v>
                </c:pt>
                <c:pt idx="20">
                  <c:v>5550202</c:v>
                </c:pt>
                <c:pt idx="21">
                  <c:v>5852792</c:v>
                </c:pt>
                <c:pt idx="22">
                  <c:v>5884289</c:v>
                </c:pt>
                <c:pt idx="23">
                  <c:v>5567680</c:v>
                </c:pt>
                <c:pt idx="24">
                  <c:v>5430248</c:v>
                </c:pt>
                <c:pt idx="25">
                  <c:v>5510002</c:v>
                </c:pt>
                <c:pt idx="26">
                  <c:v>5253446</c:v>
                </c:pt>
              </c:numCache>
            </c:numRef>
          </c:val>
        </c:ser>
        <c:axId val="371772800"/>
        <c:axId val="372053120"/>
      </c:barChart>
      <c:catAx>
        <c:axId val="371772800"/>
        <c:scaling>
          <c:orientation val="minMax"/>
        </c:scaling>
        <c:axPos val="b"/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72053120"/>
        <c:crosses val="autoZero"/>
        <c:auto val="1"/>
        <c:lblAlgn val="ctr"/>
        <c:lblOffset val="100"/>
        <c:tickLblSkip val="1"/>
        <c:tickMarkSkip val="1"/>
      </c:catAx>
      <c:valAx>
        <c:axId val="372053120"/>
        <c:scaling>
          <c:orientation val="minMax"/>
          <c:max val="14000000"/>
          <c:min val="0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 sz="1100"/>
                  <a:t>mil. Kč</a:t>
                </a:r>
              </a:p>
            </c:rich>
          </c:tx>
          <c:layout>
            <c:manualLayout>
              <c:xMode val="edge"/>
              <c:yMode val="edge"/>
              <c:x val="8.7873714061604113E-3"/>
              <c:y val="0.3216957605985038"/>
            </c:manualLayout>
          </c:layout>
          <c:spPr>
            <a:noFill/>
            <a:ln w="25400">
              <a:noFill/>
            </a:ln>
          </c:spPr>
        </c:title>
        <c:numFmt formatCode="#,##0,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50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71772800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2302289799981909"/>
          <c:y val="0.90939318370739686"/>
          <c:w val="0.83128292153135885"/>
          <c:h val="8.2294264339152226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100" b="1" i="0" u="none" strike="noStrike" baseline="0">
              <a:solidFill>
                <a:srgbClr val="000000"/>
              </a:solidFill>
              <a:latin typeface="Arial CE"/>
              <a:ea typeface="Arial CE"/>
              <a:cs typeface="Arial CE"/>
            </a:defRPr>
          </a:pPr>
          <a:endParaRPr lang="cs-CZ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72" footer="0.49212598450000072"/>
    <c:pageSetup paperSize="9" orientation="landscape" horizontalDpi="-4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title>
      <c:tx>
        <c:rich>
          <a:bodyPr/>
          <a:lstStyle/>
          <a:p>
            <a:pPr>
              <a:defRPr sz="1125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r>
              <a:rPr lang="cs-CZ"/>
              <a:t>ZP na poukaz</a:t>
            </a:r>
          </a:p>
        </c:rich>
      </c:tx>
      <c:layout>
        <c:manualLayout>
          <c:xMode val="edge"/>
          <c:yMode val="edge"/>
          <c:x val="0.41403575269423704"/>
          <c:y val="1.213592233009708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4210550662264687"/>
          <c:y val="9.2233119018695589E-2"/>
          <c:w val="0.83684353900003261"/>
          <c:h val="0.68689396835104355"/>
        </c:manualLayout>
      </c:layout>
      <c:barChart>
        <c:barDir val="col"/>
        <c:grouping val="clustered"/>
        <c:ser>
          <c:idx val="0"/>
          <c:order val="0"/>
          <c:tx>
            <c:strRef>
              <c:f>NETISKNOUT_vst.data!$B$139</c:f>
              <c:strCache>
                <c:ptCount val="1"/>
                <c:pt idx="0">
                  <c:v>v AZZ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NETISKNOUT_vst.data!$C$138:$AC$138</c:f>
              <c:strCache>
                <c:ptCount val="27"/>
                <c:pt idx="0">
                  <c:v>2/1998</c:v>
                </c:pt>
                <c:pt idx="1">
                  <c:v>1/1999</c:v>
                </c:pt>
                <c:pt idx="2">
                  <c:v>2/1999</c:v>
                </c:pt>
                <c:pt idx="3">
                  <c:v>1/2000</c:v>
                </c:pt>
                <c:pt idx="4">
                  <c:v>2/2000</c:v>
                </c:pt>
                <c:pt idx="5">
                  <c:v>1/2001</c:v>
                </c:pt>
                <c:pt idx="6">
                  <c:v>2/2001</c:v>
                </c:pt>
                <c:pt idx="7">
                  <c:v>1/2002</c:v>
                </c:pt>
                <c:pt idx="8">
                  <c:v>2/2002</c:v>
                </c:pt>
                <c:pt idx="9">
                  <c:v>1/2003</c:v>
                </c:pt>
                <c:pt idx="10">
                  <c:v>2/2003</c:v>
                </c:pt>
                <c:pt idx="11">
                  <c:v>1/2004</c:v>
                </c:pt>
                <c:pt idx="12">
                  <c:v>2/2004</c:v>
                </c:pt>
                <c:pt idx="13">
                  <c:v>1/2005</c:v>
                </c:pt>
                <c:pt idx="14">
                  <c:v>2/2005</c:v>
                </c:pt>
                <c:pt idx="15">
                  <c:v>1/2006</c:v>
                </c:pt>
                <c:pt idx="16">
                  <c:v>2/2006</c:v>
                </c:pt>
                <c:pt idx="17">
                  <c:v>1/2007</c:v>
                </c:pt>
                <c:pt idx="18">
                  <c:v>2/2007</c:v>
                </c:pt>
                <c:pt idx="19">
                  <c:v>1/2008</c:v>
                </c:pt>
                <c:pt idx="20">
                  <c:v>2/2008</c:v>
                </c:pt>
                <c:pt idx="21">
                  <c:v>1/2009</c:v>
                </c:pt>
                <c:pt idx="22">
                  <c:v>2/2009</c:v>
                </c:pt>
                <c:pt idx="23">
                  <c:v>1/2010</c:v>
                </c:pt>
                <c:pt idx="24">
                  <c:v>2/2010</c:v>
                </c:pt>
                <c:pt idx="25">
                  <c:v>1/2011</c:v>
                </c:pt>
                <c:pt idx="26">
                  <c:v>2/2011</c:v>
                </c:pt>
              </c:strCache>
            </c:strRef>
          </c:cat>
          <c:val>
            <c:numRef>
              <c:f>NETISKNOUT_vst.data!$C$139:$AC$139</c:f>
              <c:numCache>
                <c:formatCode>#,##0</c:formatCode>
                <c:ptCount val="27"/>
                <c:pt idx="0">
                  <c:v>711414.17114531307</c:v>
                </c:pt>
                <c:pt idx="1">
                  <c:v>920302.95414761116</c:v>
                </c:pt>
                <c:pt idx="2">
                  <c:v>930445.10668738885</c:v>
                </c:pt>
                <c:pt idx="3">
                  <c:v>1031952.0854003958</c:v>
                </c:pt>
                <c:pt idx="4">
                  <c:v>1018095.1123911042</c:v>
                </c:pt>
                <c:pt idx="5">
                  <c:v>1116926.3702118932</c:v>
                </c:pt>
                <c:pt idx="6">
                  <c:v>1101406.0959999999</c:v>
                </c:pt>
                <c:pt idx="7">
                  <c:v>1219414</c:v>
                </c:pt>
                <c:pt idx="8">
                  <c:v>1174789</c:v>
                </c:pt>
                <c:pt idx="9">
                  <c:v>1301189</c:v>
                </c:pt>
                <c:pt idx="10">
                  <c:v>1325424.7542646299</c:v>
                </c:pt>
                <c:pt idx="11">
                  <c:v>1420249.0229559555</c:v>
                </c:pt>
                <c:pt idx="12">
                  <c:v>1394520.4681301881</c:v>
                </c:pt>
                <c:pt idx="13">
                  <c:v>1578471</c:v>
                </c:pt>
                <c:pt idx="14">
                  <c:v>1549740.3417770816</c:v>
                </c:pt>
                <c:pt idx="15">
                  <c:v>1521606</c:v>
                </c:pt>
                <c:pt idx="16">
                  <c:v>1510198.969595521</c:v>
                </c:pt>
                <c:pt idx="17">
                  <c:v>1661002.1842049544</c:v>
                </c:pt>
                <c:pt idx="18">
                  <c:v>1745378.8157950456</c:v>
                </c:pt>
                <c:pt idx="19">
                  <c:v>1813809</c:v>
                </c:pt>
                <c:pt idx="20">
                  <c:v>1888222</c:v>
                </c:pt>
                <c:pt idx="21">
                  <c:v>1952756</c:v>
                </c:pt>
                <c:pt idx="22">
                  <c:v>1932228</c:v>
                </c:pt>
                <c:pt idx="23">
                  <c:v>1962384</c:v>
                </c:pt>
                <c:pt idx="24">
                  <c:v>1963123</c:v>
                </c:pt>
                <c:pt idx="25">
                  <c:v>2039415</c:v>
                </c:pt>
                <c:pt idx="26">
                  <c:v>2083941</c:v>
                </c:pt>
              </c:numCache>
            </c:numRef>
          </c:val>
        </c:ser>
        <c:ser>
          <c:idx val="1"/>
          <c:order val="1"/>
          <c:tx>
            <c:strRef>
              <c:f>NETISKNOUT_vst.data!$B$140</c:f>
              <c:strCache>
                <c:ptCount val="1"/>
                <c:pt idx="0">
                  <c:v>v LZZ</c:v>
                </c:pt>
              </c:strCache>
            </c:strRef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NETISKNOUT_vst.data!$C$138:$AC$138</c:f>
              <c:strCache>
                <c:ptCount val="27"/>
                <c:pt idx="0">
                  <c:v>2/1998</c:v>
                </c:pt>
                <c:pt idx="1">
                  <c:v>1/1999</c:v>
                </c:pt>
                <c:pt idx="2">
                  <c:v>2/1999</c:v>
                </c:pt>
                <c:pt idx="3">
                  <c:v>1/2000</c:v>
                </c:pt>
                <c:pt idx="4">
                  <c:v>2/2000</c:v>
                </c:pt>
                <c:pt idx="5">
                  <c:v>1/2001</c:v>
                </c:pt>
                <c:pt idx="6">
                  <c:v>2/2001</c:v>
                </c:pt>
                <c:pt idx="7">
                  <c:v>1/2002</c:v>
                </c:pt>
                <c:pt idx="8">
                  <c:v>2/2002</c:v>
                </c:pt>
                <c:pt idx="9">
                  <c:v>1/2003</c:v>
                </c:pt>
                <c:pt idx="10">
                  <c:v>2/2003</c:v>
                </c:pt>
                <c:pt idx="11">
                  <c:v>1/2004</c:v>
                </c:pt>
                <c:pt idx="12">
                  <c:v>2/2004</c:v>
                </c:pt>
                <c:pt idx="13">
                  <c:v>1/2005</c:v>
                </c:pt>
                <c:pt idx="14">
                  <c:v>2/2005</c:v>
                </c:pt>
                <c:pt idx="15">
                  <c:v>1/2006</c:v>
                </c:pt>
                <c:pt idx="16">
                  <c:v>2/2006</c:v>
                </c:pt>
                <c:pt idx="17">
                  <c:v>1/2007</c:v>
                </c:pt>
                <c:pt idx="18">
                  <c:v>2/2007</c:v>
                </c:pt>
                <c:pt idx="19">
                  <c:v>1/2008</c:v>
                </c:pt>
                <c:pt idx="20">
                  <c:v>2/2008</c:v>
                </c:pt>
                <c:pt idx="21">
                  <c:v>1/2009</c:v>
                </c:pt>
                <c:pt idx="22">
                  <c:v>2/2009</c:v>
                </c:pt>
                <c:pt idx="23">
                  <c:v>1/2010</c:v>
                </c:pt>
                <c:pt idx="24">
                  <c:v>2/2010</c:v>
                </c:pt>
                <c:pt idx="25">
                  <c:v>1/2011</c:v>
                </c:pt>
                <c:pt idx="26">
                  <c:v>2/2011</c:v>
                </c:pt>
              </c:strCache>
            </c:strRef>
          </c:cat>
          <c:val>
            <c:numRef>
              <c:f>NETISKNOUT_vst.data!$C$140:$AC$140</c:f>
              <c:numCache>
                <c:formatCode>#,##0</c:formatCode>
                <c:ptCount val="27"/>
                <c:pt idx="0">
                  <c:v>534242.55809982191</c:v>
                </c:pt>
                <c:pt idx="1">
                  <c:v>462286.01360067935</c:v>
                </c:pt>
                <c:pt idx="2">
                  <c:v>483033.92556432064</c:v>
                </c:pt>
                <c:pt idx="3">
                  <c:v>480399.56865473598</c:v>
                </c:pt>
                <c:pt idx="4">
                  <c:v>485718.63355376403</c:v>
                </c:pt>
                <c:pt idx="5">
                  <c:v>544388.67476471583</c:v>
                </c:pt>
                <c:pt idx="6">
                  <c:v>560917.87100000004</c:v>
                </c:pt>
                <c:pt idx="7">
                  <c:v>633354</c:v>
                </c:pt>
                <c:pt idx="8">
                  <c:v>602455</c:v>
                </c:pt>
                <c:pt idx="9">
                  <c:v>674435</c:v>
                </c:pt>
                <c:pt idx="10">
                  <c:v>660800.84023537498</c:v>
                </c:pt>
                <c:pt idx="11">
                  <c:v>720856.16831404436</c:v>
                </c:pt>
                <c:pt idx="12">
                  <c:v>695499.59847981203</c:v>
                </c:pt>
                <c:pt idx="13">
                  <c:v>671638</c:v>
                </c:pt>
                <c:pt idx="14">
                  <c:v>707046.05827291834</c:v>
                </c:pt>
                <c:pt idx="15">
                  <c:v>744539</c:v>
                </c:pt>
                <c:pt idx="16">
                  <c:v>721965.03040447901</c:v>
                </c:pt>
                <c:pt idx="17">
                  <c:v>880589.81579504558</c:v>
                </c:pt>
                <c:pt idx="18">
                  <c:v>881432.18420495442</c:v>
                </c:pt>
                <c:pt idx="19">
                  <c:v>950827</c:v>
                </c:pt>
                <c:pt idx="20">
                  <c:v>990770</c:v>
                </c:pt>
                <c:pt idx="21">
                  <c:v>1037430</c:v>
                </c:pt>
                <c:pt idx="22">
                  <c:v>1029735</c:v>
                </c:pt>
                <c:pt idx="23">
                  <c:v>1054124</c:v>
                </c:pt>
                <c:pt idx="24">
                  <c:v>1023437</c:v>
                </c:pt>
                <c:pt idx="25">
                  <c:v>1070287</c:v>
                </c:pt>
                <c:pt idx="26">
                  <c:v>1102511</c:v>
                </c:pt>
              </c:numCache>
            </c:numRef>
          </c:val>
        </c:ser>
        <c:axId val="372110848"/>
        <c:axId val="372112384"/>
      </c:barChart>
      <c:catAx>
        <c:axId val="372110848"/>
        <c:scaling>
          <c:orientation val="minMax"/>
        </c:scaling>
        <c:axPos val="b"/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72112384"/>
        <c:crosses val="autoZero"/>
        <c:auto val="1"/>
        <c:lblAlgn val="ctr"/>
        <c:lblOffset val="100"/>
        <c:tickLblSkip val="1"/>
        <c:tickMarkSkip val="1"/>
      </c:catAx>
      <c:valAx>
        <c:axId val="372112384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 CE"/>
                    <a:ea typeface="Arial CE"/>
                    <a:cs typeface="Arial CE"/>
                  </a:defRPr>
                </a:pPr>
                <a:r>
                  <a:rPr lang="cs-CZ"/>
                  <a:t>mil. Kč</a:t>
                </a:r>
              </a:p>
            </c:rich>
          </c:tx>
          <c:layout>
            <c:manualLayout>
              <c:xMode val="edge"/>
              <c:yMode val="edge"/>
              <c:x val="8.7719694064030008E-3"/>
              <c:y val="0.31310705093902097"/>
            </c:manualLayout>
          </c:layout>
          <c:spPr>
            <a:noFill/>
            <a:ln w="25400">
              <a:noFill/>
            </a:ln>
          </c:spPr>
        </c:title>
        <c:numFmt formatCode="#,##0,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 CE"/>
                <a:ea typeface="Arial CE"/>
                <a:cs typeface="Arial CE"/>
              </a:defRPr>
            </a:pPr>
            <a:endParaRPr lang="cs-CZ"/>
          </a:p>
        </c:txPr>
        <c:crossAx val="372110848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578948476712623"/>
          <c:y val="0.9101951940473455"/>
          <c:w val="0.83508923132459711"/>
          <c:h val="8.2524271844660227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100" b="1" i="0" u="none" strike="noStrike" baseline="0">
              <a:solidFill>
                <a:srgbClr val="000000"/>
              </a:solidFill>
              <a:latin typeface="Arial CE"/>
              <a:ea typeface="Arial CE"/>
              <a:cs typeface="Arial CE"/>
            </a:defRPr>
          </a:pPr>
          <a:endParaRPr lang="cs-CZ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 CE"/>
          <a:ea typeface="Arial CE"/>
          <a:cs typeface="Arial CE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72" footer="0.49212598450000072"/>
    <c:pageSetup paperSize="9" orientation="landscape" horizontalDpi="-4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cs-CZ"/>
  <c:chart>
    <c:plotArea>
      <c:layout>
        <c:manualLayout>
          <c:layoutTarget val="inner"/>
          <c:xMode val="edge"/>
          <c:yMode val="edge"/>
          <c:x val="8.3333424977813028E-2"/>
          <c:y val="6.6666816331753614E-2"/>
          <c:w val="0.90090189165203105"/>
          <c:h val="0.81149607465893192"/>
        </c:manualLayout>
      </c:layout>
      <c:lineChart>
        <c:grouping val="standard"/>
        <c:ser>
          <c:idx val="0"/>
          <c:order val="0"/>
          <c:tx>
            <c:strRef>
              <c:f>NETISKNOUT_vst.data!$A$150:$C$150</c:f>
              <c:strCache>
                <c:ptCount val="1"/>
                <c:pt idx="0">
                  <c:v>Náklady - kumulovaný nárůst (2000 = 100 %)</c:v>
                </c:pt>
              </c:strCache>
            </c:strRef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cat>
            <c:strRef>
              <c:f>NETISKNOUT_vst.data!$D$145:$O$145</c:f>
              <c:strCache>
                <c:ptCount val="12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</c:strCache>
            </c:strRef>
          </c:cat>
          <c:val>
            <c:numRef>
              <c:f>NETISKNOUT_vst.data!$D$150:$O$150</c:f>
              <c:numCache>
                <c:formatCode>0.0%</c:formatCode>
                <c:ptCount val="12"/>
                <c:pt idx="0">
                  <c:v>1</c:v>
                </c:pt>
                <c:pt idx="1">
                  <c:v>1.1093820874952687</c:v>
                </c:pt>
                <c:pt idx="2">
                  <c:v>1.2328668572079255</c:v>
                </c:pt>
                <c:pt idx="3">
                  <c:v>1.310836154750133</c:v>
                </c:pt>
                <c:pt idx="4">
                  <c:v>1.4088359596418476</c:v>
                </c:pt>
                <c:pt idx="5">
                  <c:v>1.4718852362662902</c:v>
                </c:pt>
                <c:pt idx="6">
                  <c:v>1.5137707510112945</c:v>
                </c:pt>
                <c:pt idx="7">
                  <c:v>1.6363107158194918</c:v>
                </c:pt>
                <c:pt idx="8">
                  <c:v>1.7391494148451716</c:v>
                </c:pt>
                <c:pt idx="9">
                  <c:v>1.9103405303080825</c:v>
                </c:pt>
                <c:pt idx="10">
                  <c:v>1.953314960595453</c:v>
                </c:pt>
                <c:pt idx="11">
                  <c:v>1.9858049231045178</c:v>
                </c:pt>
              </c:numCache>
            </c:numRef>
          </c:val>
        </c:ser>
        <c:ser>
          <c:idx val="1"/>
          <c:order val="1"/>
          <c:tx>
            <c:strRef>
              <c:f>NETISKNOUT_vst.data!$A$151:$C$151</c:f>
              <c:strCache>
                <c:ptCount val="1"/>
                <c:pt idx="0">
                  <c:v>Příjmy - kumulovaný nárůst (2000 = 100 %)</c:v>
                </c:pt>
              </c:strCache>
            </c:strRef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strRef>
              <c:f>NETISKNOUT_vst.data!$D$145:$O$145</c:f>
              <c:strCache>
                <c:ptCount val="12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</c:strCache>
            </c:strRef>
          </c:cat>
          <c:val>
            <c:numRef>
              <c:f>NETISKNOUT_vst.data!$D$151:$O$151</c:f>
              <c:numCache>
                <c:formatCode>0.0%</c:formatCode>
                <c:ptCount val="12"/>
                <c:pt idx="0">
                  <c:v>1</c:v>
                </c:pt>
                <c:pt idx="1">
                  <c:v>1.1130775261981556</c:v>
                </c:pt>
                <c:pt idx="2">
                  <c:v>1.1700088632997636</c:v>
                </c:pt>
                <c:pt idx="3">
                  <c:v>1.2477382891220941</c:v>
                </c:pt>
                <c:pt idx="4">
                  <c:v>1.3442391519814401</c:v>
                </c:pt>
                <c:pt idx="5">
                  <c:v>1.4197666395210233</c:v>
                </c:pt>
                <c:pt idx="6">
                  <c:v>1.5654169397883297</c:v>
                </c:pt>
                <c:pt idx="7">
                  <c:v>1.7290250911232559</c:v>
                </c:pt>
                <c:pt idx="8">
                  <c:v>1.8134253079614071</c:v>
                </c:pt>
                <c:pt idx="9">
                  <c:v>1.812325239764629</c:v>
                </c:pt>
                <c:pt idx="10">
                  <c:v>1.8463504333694722</c:v>
                </c:pt>
                <c:pt idx="11">
                  <c:v>1.8711923234326415</c:v>
                </c:pt>
              </c:numCache>
            </c:numRef>
          </c:val>
        </c:ser>
        <c:marker val="1"/>
        <c:axId val="372260224"/>
        <c:axId val="372380800"/>
      </c:lineChart>
      <c:catAx>
        <c:axId val="372260224"/>
        <c:scaling>
          <c:orientation val="minMax"/>
        </c:scaling>
        <c:axPos val="b"/>
        <c:numFmt formatCode="@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372380800"/>
        <c:crossesAt val="0.8"/>
        <c:auto val="1"/>
        <c:lblAlgn val="ctr"/>
        <c:lblOffset val="100"/>
        <c:tickLblSkip val="1"/>
        <c:tickMarkSkip val="1"/>
      </c:catAx>
      <c:valAx>
        <c:axId val="372380800"/>
        <c:scaling>
          <c:orientation val="minMax"/>
          <c:min val="0.8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372260224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6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98425196899999956" l="0.78740157499999996" r="0.78740157499999996" t="0.98425196899999956" header="0.49212598450000061" footer="0.49212598450000061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chart" Target="../charts/chart11.xml"/><Relationship Id="rId7" Type="http://schemas.openxmlformats.org/officeDocument/2006/relationships/chart" Target="../charts/chart15.xml"/><Relationship Id="rId12" Type="http://schemas.openxmlformats.org/officeDocument/2006/relationships/chart" Target="../charts/chart20.xml"/><Relationship Id="rId2" Type="http://schemas.openxmlformats.org/officeDocument/2006/relationships/chart" Target="../charts/chart10.xml"/><Relationship Id="rId1" Type="http://schemas.openxmlformats.org/officeDocument/2006/relationships/chart" Target="../charts/chart9.xml"/><Relationship Id="rId6" Type="http://schemas.openxmlformats.org/officeDocument/2006/relationships/chart" Target="../charts/chart14.xml"/><Relationship Id="rId11" Type="http://schemas.openxmlformats.org/officeDocument/2006/relationships/chart" Target="../charts/chart19.xml"/><Relationship Id="rId5" Type="http://schemas.openxmlformats.org/officeDocument/2006/relationships/chart" Target="../charts/chart13.xml"/><Relationship Id="rId10" Type="http://schemas.openxmlformats.org/officeDocument/2006/relationships/chart" Target="../charts/chart18.xml"/><Relationship Id="rId4" Type="http://schemas.openxmlformats.org/officeDocument/2006/relationships/chart" Target="../charts/chart12.xml"/><Relationship Id="rId9" Type="http://schemas.openxmlformats.org/officeDocument/2006/relationships/chart" Target="../charts/chart17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13" Type="http://schemas.openxmlformats.org/officeDocument/2006/relationships/chart" Target="../charts/chart33.xml"/><Relationship Id="rId3" Type="http://schemas.openxmlformats.org/officeDocument/2006/relationships/chart" Target="../charts/chart23.xml"/><Relationship Id="rId7" Type="http://schemas.openxmlformats.org/officeDocument/2006/relationships/chart" Target="../charts/chart27.xml"/><Relationship Id="rId12" Type="http://schemas.openxmlformats.org/officeDocument/2006/relationships/chart" Target="../charts/chart32.xml"/><Relationship Id="rId2" Type="http://schemas.openxmlformats.org/officeDocument/2006/relationships/chart" Target="../charts/chart22.xml"/><Relationship Id="rId1" Type="http://schemas.openxmlformats.org/officeDocument/2006/relationships/chart" Target="../charts/chart21.xml"/><Relationship Id="rId6" Type="http://schemas.openxmlformats.org/officeDocument/2006/relationships/chart" Target="../charts/chart26.xml"/><Relationship Id="rId11" Type="http://schemas.openxmlformats.org/officeDocument/2006/relationships/chart" Target="../charts/chart31.xml"/><Relationship Id="rId5" Type="http://schemas.openxmlformats.org/officeDocument/2006/relationships/chart" Target="../charts/chart25.xml"/><Relationship Id="rId10" Type="http://schemas.openxmlformats.org/officeDocument/2006/relationships/chart" Target="../charts/chart30.xml"/><Relationship Id="rId4" Type="http://schemas.openxmlformats.org/officeDocument/2006/relationships/chart" Target="../charts/chart24.xml"/><Relationship Id="rId9" Type="http://schemas.openxmlformats.org/officeDocument/2006/relationships/chart" Target="../charts/chart29.xml"/><Relationship Id="rId14" Type="http://schemas.openxmlformats.org/officeDocument/2006/relationships/chart" Target="../charts/chart34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6.xml"/><Relationship Id="rId1" Type="http://schemas.openxmlformats.org/officeDocument/2006/relationships/chart" Target="../charts/chart35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38100</xdr:rowOff>
    </xdr:from>
    <xdr:to>
      <xdr:col>10</xdr:col>
      <xdr:colOff>571500</xdr:colOff>
      <xdr:row>18</xdr:row>
      <xdr:rowOff>123825</xdr:rowOff>
    </xdr:to>
    <xdr:graphicFrame macro="">
      <xdr:nvGraphicFramePr>
        <xdr:cNvPr id="644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20</xdr:row>
      <xdr:rowOff>28575</xdr:rowOff>
    </xdr:from>
    <xdr:to>
      <xdr:col>10</xdr:col>
      <xdr:colOff>590550</xdr:colOff>
      <xdr:row>38</xdr:row>
      <xdr:rowOff>133350</xdr:rowOff>
    </xdr:to>
    <xdr:graphicFrame macro="">
      <xdr:nvGraphicFramePr>
        <xdr:cNvPr id="6449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38100</xdr:colOff>
      <xdr:row>40</xdr:row>
      <xdr:rowOff>28575</xdr:rowOff>
    </xdr:from>
    <xdr:to>
      <xdr:col>10</xdr:col>
      <xdr:colOff>571500</xdr:colOff>
      <xdr:row>61</xdr:row>
      <xdr:rowOff>133350</xdr:rowOff>
    </xdr:to>
    <xdr:graphicFrame macro="">
      <xdr:nvGraphicFramePr>
        <xdr:cNvPr id="6450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4</xdr:row>
      <xdr:rowOff>38100</xdr:rowOff>
    </xdr:from>
    <xdr:to>
      <xdr:col>8</xdr:col>
      <xdr:colOff>561975</xdr:colOff>
      <xdr:row>26</xdr:row>
      <xdr:rowOff>9525</xdr:rowOff>
    </xdr:to>
    <xdr:graphicFrame macro="">
      <xdr:nvGraphicFramePr>
        <xdr:cNvPr id="941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</xdr:colOff>
      <xdr:row>28</xdr:row>
      <xdr:rowOff>19050</xdr:rowOff>
    </xdr:from>
    <xdr:to>
      <xdr:col>8</xdr:col>
      <xdr:colOff>571500</xdr:colOff>
      <xdr:row>50</xdr:row>
      <xdr:rowOff>9525</xdr:rowOff>
    </xdr:to>
    <xdr:graphicFrame macro="">
      <xdr:nvGraphicFramePr>
        <xdr:cNvPr id="942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</xdr:row>
      <xdr:rowOff>114300</xdr:rowOff>
    </xdr:from>
    <xdr:to>
      <xdr:col>15</xdr:col>
      <xdr:colOff>561975</xdr:colOff>
      <xdr:row>35</xdr:row>
      <xdr:rowOff>133350</xdr:rowOff>
    </xdr:to>
    <xdr:graphicFrame macro="">
      <xdr:nvGraphicFramePr>
        <xdr:cNvPr id="118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38100</xdr:rowOff>
    </xdr:from>
    <xdr:to>
      <xdr:col>14</xdr:col>
      <xdr:colOff>581025</xdr:colOff>
      <xdr:row>34</xdr:row>
      <xdr:rowOff>123825</xdr:rowOff>
    </xdr:to>
    <xdr:graphicFrame macro="">
      <xdr:nvGraphicFramePr>
        <xdr:cNvPr id="543829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3</xdr:row>
      <xdr:rowOff>0</xdr:rowOff>
    </xdr:from>
    <xdr:to>
      <xdr:col>14</xdr:col>
      <xdr:colOff>571500</xdr:colOff>
      <xdr:row>35</xdr:row>
      <xdr:rowOff>85725</xdr:rowOff>
    </xdr:to>
    <xdr:graphicFrame macro="">
      <xdr:nvGraphicFramePr>
        <xdr:cNvPr id="215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47625</xdr:colOff>
      <xdr:row>57</xdr:row>
      <xdr:rowOff>57150</xdr:rowOff>
    </xdr:from>
    <xdr:to>
      <xdr:col>16</xdr:col>
      <xdr:colOff>600075</xdr:colOff>
      <xdr:row>79</xdr:row>
      <xdr:rowOff>28575</xdr:rowOff>
    </xdr:to>
    <xdr:graphicFrame macro="">
      <xdr:nvGraphicFramePr>
        <xdr:cNvPr id="599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47625</xdr:colOff>
      <xdr:row>5</xdr:row>
      <xdr:rowOff>28575</xdr:rowOff>
    </xdr:from>
    <xdr:to>
      <xdr:col>16</xdr:col>
      <xdr:colOff>609600</xdr:colOff>
      <xdr:row>26</xdr:row>
      <xdr:rowOff>142875</xdr:rowOff>
    </xdr:to>
    <xdr:graphicFrame macro="">
      <xdr:nvGraphicFramePr>
        <xdr:cNvPr id="599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38100</xdr:colOff>
      <xdr:row>31</xdr:row>
      <xdr:rowOff>47625</xdr:rowOff>
    </xdr:from>
    <xdr:to>
      <xdr:col>8</xdr:col>
      <xdr:colOff>9525</xdr:colOff>
      <xdr:row>53</xdr:row>
      <xdr:rowOff>19050</xdr:rowOff>
    </xdr:to>
    <xdr:graphicFrame macro="">
      <xdr:nvGraphicFramePr>
        <xdr:cNvPr id="599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66675</xdr:colOff>
      <xdr:row>57</xdr:row>
      <xdr:rowOff>66675</xdr:rowOff>
    </xdr:from>
    <xdr:to>
      <xdr:col>8</xdr:col>
      <xdr:colOff>38100</xdr:colOff>
      <xdr:row>79</xdr:row>
      <xdr:rowOff>0</xdr:rowOff>
    </xdr:to>
    <xdr:graphicFrame macro="">
      <xdr:nvGraphicFramePr>
        <xdr:cNvPr id="6000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28575</xdr:colOff>
      <xdr:row>5</xdr:row>
      <xdr:rowOff>38100</xdr:rowOff>
    </xdr:from>
    <xdr:to>
      <xdr:col>7</xdr:col>
      <xdr:colOff>590550</xdr:colOff>
      <xdr:row>26</xdr:row>
      <xdr:rowOff>114300</xdr:rowOff>
    </xdr:to>
    <xdr:graphicFrame macro="">
      <xdr:nvGraphicFramePr>
        <xdr:cNvPr id="6001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257175</xdr:colOff>
      <xdr:row>31</xdr:row>
      <xdr:rowOff>57150</xdr:rowOff>
    </xdr:from>
    <xdr:to>
      <xdr:col>16</xdr:col>
      <xdr:colOff>600075</xdr:colOff>
      <xdr:row>53</xdr:row>
      <xdr:rowOff>9525</xdr:rowOff>
    </xdr:to>
    <xdr:graphicFrame macro="">
      <xdr:nvGraphicFramePr>
        <xdr:cNvPr id="6002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85725</xdr:colOff>
      <xdr:row>87</xdr:row>
      <xdr:rowOff>57150</xdr:rowOff>
    </xdr:from>
    <xdr:to>
      <xdr:col>8</xdr:col>
      <xdr:colOff>9525</xdr:colOff>
      <xdr:row>109</xdr:row>
      <xdr:rowOff>38100</xdr:rowOff>
    </xdr:to>
    <xdr:graphicFrame macro="">
      <xdr:nvGraphicFramePr>
        <xdr:cNvPr id="600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28575</xdr:colOff>
      <xdr:row>87</xdr:row>
      <xdr:rowOff>66675</xdr:rowOff>
    </xdr:from>
    <xdr:to>
      <xdr:col>16</xdr:col>
      <xdr:colOff>581025</xdr:colOff>
      <xdr:row>109</xdr:row>
      <xdr:rowOff>47625</xdr:rowOff>
    </xdr:to>
    <xdr:graphicFrame macro="">
      <xdr:nvGraphicFramePr>
        <xdr:cNvPr id="600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113</xdr:row>
      <xdr:rowOff>85725</xdr:rowOff>
    </xdr:from>
    <xdr:to>
      <xdr:col>8</xdr:col>
      <xdr:colOff>0</xdr:colOff>
      <xdr:row>135</xdr:row>
      <xdr:rowOff>66675</xdr:rowOff>
    </xdr:to>
    <xdr:graphicFrame macro="">
      <xdr:nvGraphicFramePr>
        <xdr:cNvPr id="600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38100</xdr:colOff>
      <xdr:row>113</xdr:row>
      <xdr:rowOff>95250</xdr:rowOff>
    </xdr:from>
    <xdr:to>
      <xdr:col>16</xdr:col>
      <xdr:colOff>581025</xdr:colOff>
      <xdr:row>135</xdr:row>
      <xdr:rowOff>76200</xdr:rowOff>
    </xdr:to>
    <xdr:graphicFrame macro="">
      <xdr:nvGraphicFramePr>
        <xdr:cNvPr id="600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52917</xdr:colOff>
      <xdr:row>139</xdr:row>
      <xdr:rowOff>74083</xdr:rowOff>
    </xdr:from>
    <xdr:to>
      <xdr:col>7</xdr:col>
      <xdr:colOff>601133</xdr:colOff>
      <xdr:row>161</xdr:row>
      <xdr:rowOff>55033</xdr:rowOff>
    </xdr:to>
    <xdr:graphicFrame macro="">
      <xdr:nvGraphicFramePr>
        <xdr:cNvPr id="1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21167</xdr:colOff>
      <xdr:row>139</xdr:row>
      <xdr:rowOff>74083</xdr:rowOff>
    </xdr:from>
    <xdr:to>
      <xdr:col>16</xdr:col>
      <xdr:colOff>569384</xdr:colOff>
      <xdr:row>161</xdr:row>
      <xdr:rowOff>55033</xdr:rowOff>
    </xdr:to>
    <xdr:graphicFrame macro="">
      <xdr:nvGraphicFramePr>
        <xdr:cNvPr id="1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</xdr:row>
      <xdr:rowOff>47625</xdr:rowOff>
    </xdr:from>
    <xdr:to>
      <xdr:col>9</xdr:col>
      <xdr:colOff>600075</xdr:colOff>
      <xdr:row>18</xdr:row>
      <xdr:rowOff>76200</xdr:rowOff>
    </xdr:to>
    <xdr:graphicFrame macro="">
      <xdr:nvGraphicFramePr>
        <xdr:cNvPr id="262072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20</xdr:row>
      <xdr:rowOff>9525</xdr:rowOff>
    </xdr:from>
    <xdr:to>
      <xdr:col>10</xdr:col>
      <xdr:colOff>0</xdr:colOff>
      <xdr:row>36</xdr:row>
      <xdr:rowOff>133350</xdr:rowOff>
    </xdr:to>
    <xdr:graphicFrame macro="">
      <xdr:nvGraphicFramePr>
        <xdr:cNvPr id="2620730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76200</xdr:colOff>
      <xdr:row>38</xdr:row>
      <xdr:rowOff>47625</xdr:rowOff>
    </xdr:from>
    <xdr:to>
      <xdr:col>10</xdr:col>
      <xdr:colOff>0</xdr:colOff>
      <xdr:row>52</xdr:row>
      <xdr:rowOff>133350</xdr:rowOff>
    </xdr:to>
    <xdr:graphicFrame macro="">
      <xdr:nvGraphicFramePr>
        <xdr:cNvPr id="2620731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11</xdr:col>
      <xdr:colOff>66675</xdr:colOff>
      <xdr:row>2</xdr:row>
      <xdr:rowOff>47625</xdr:rowOff>
    </xdr:from>
    <xdr:to>
      <xdr:col>21</xdr:col>
      <xdr:colOff>9525</xdr:colOff>
      <xdr:row>18</xdr:row>
      <xdr:rowOff>66675</xdr:rowOff>
    </xdr:to>
    <xdr:graphicFrame macro="">
      <xdr:nvGraphicFramePr>
        <xdr:cNvPr id="2620732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11</xdr:col>
      <xdr:colOff>47625</xdr:colOff>
      <xdr:row>20</xdr:row>
      <xdr:rowOff>9525</xdr:rowOff>
    </xdr:from>
    <xdr:to>
      <xdr:col>20</xdr:col>
      <xdr:colOff>581025</xdr:colOff>
      <xdr:row>36</xdr:row>
      <xdr:rowOff>142875</xdr:rowOff>
    </xdr:to>
    <xdr:graphicFrame macro="">
      <xdr:nvGraphicFramePr>
        <xdr:cNvPr id="2620733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11</xdr:col>
      <xdr:colOff>47625</xdr:colOff>
      <xdr:row>38</xdr:row>
      <xdr:rowOff>38100</xdr:rowOff>
    </xdr:from>
    <xdr:to>
      <xdr:col>20</xdr:col>
      <xdr:colOff>590550</xdr:colOff>
      <xdr:row>52</xdr:row>
      <xdr:rowOff>152400</xdr:rowOff>
    </xdr:to>
    <xdr:graphicFrame macro="">
      <xdr:nvGraphicFramePr>
        <xdr:cNvPr id="2620734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11</xdr:col>
      <xdr:colOff>38100</xdr:colOff>
      <xdr:row>55</xdr:row>
      <xdr:rowOff>85725</xdr:rowOff>
    </xdr:from>
    <xdr:to>
      <xdr:col>20</xdr:col>
      <xdr:colOff>590550</xdr:colOff>
      <xdr:row>71</xdr:row>
      <xdr:rowOff>104775</xdr:rowOff>
    </xdr:to>
    <xdr:graphicFrame macro="">
      <xdr:nvGraphicFramePr>
        <xdr:cNvPr id="2620735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11</xdr:col>
      <xdr:colOff>76200</xdr:colOff>
      <xdr:row>73</xdr:row>
      <xdr:rowOff>38100</xdr:rowOff>
    </xdr:from>
    <xdr:to>
      <xdr:col>20</xdr:col>
      <xdr:colOff>571500</xdr:colOff>
      <xdr:row>88</xdr:row>
      <xdr:rowOff>142875</xdr:rowOff>
    </xdr:to>
    <xdr:graphicFrame macro="">
      <xdr:nvGraphicFramePr>
        <xdr:cNvPr id="2620736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11</xdr:col>
      <xdr:colOff>38100</xdr:colOff>
      <xdr:row>90</xdr:row>
      <xdr:rowOff>28575</xdr:rowOff>
    </xdr:from>
    <xdr:to>
      <xdr:col>20</xdr:col>
      <xdr:colOff>571500</xdr:colOff>
      <xdr:row>106</xdr:row>
      <xdr:rowOff>142875</xdr:rowOff>
    </xdr:to>
    <xdr:graphicFrame macro="">
      <xdr:nvGraphicFramePr>
        <xdr:cNvPr id="2620737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38100</xdr:colOff>
      <xdr:row>55</xdr:row>
      <xdr:rowOff>76200</xdr:rowOff>
    </xdr:from>
    <xdr:to>
      <xdr:col>9</xdr:col>
      <xdr:colOff>600075</xdr:colOff>
      <xdr:row>71</xdr:row>
      <xdr:rowOff>114300</xdr:rowOff>
    </xdr:to>
    <xdr:graphicFrame macro="">
      <xdr:nvGraphicFramePr>
        <xdr:cNvPr id="2620738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28575</xdr:colOff>
      <xdr:row>73</xdr:row>
      <xdr:rowOff>28575</xdr:rowOff>
    </xdr:from>
    <xdr:to>
      <xdr:col>9</xdr:col>
      <xdr:colOff>542925</xdr:colOff>
      <xdr:row>88</xdr:row>
      <xdr:rowOff>142875</xdr:rowOff>
    </xdr:to>
    <xdr:graphicFrame macro="">
      <xdr:nvGraphicFramePr>
        <xdr:cNvPr id="2620739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0</xdr:col>
      <xdr:colOff>38100</xdr:colOff>
      <xdr:row>90</xdr:row>
      <xdr:rowOff>38100</xdr:rowOff>
    </xdr:from>
    <xdr:to>
      <xdr:col>9</xdr:col>
      <xdr:colOff>552450</xdr:colOff>
      <xdr:row>107</xdr:row>
      <xdr:rowOff>9525</xdr:rowOff>
    </xdr:to>
    <xdr:graphicFrame macro="">
      <xdr:nvGraphicFramePr>
        <xdr:cNvPr id="2620740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0</xdr:col>
      <xdr:colOff>28575</xdr:colOff>
      <xdr:row>108</xdr:row>
      <xdr:rowOff>66675</xdr:rowOff>
    </xdr:from>
    <xdr:to>
      <xdr:col>9</xdr:col>
      <xdr:colOff>600075</xdr:colOff>
      <xdr:row>124</xdr:row>
      <xdr:rowOff>123825</xdr:rowOff>
    </xdr:to>
    <xdr:graphicFrame macro="">
      <xdr:nvGraphicFramePr>
        <xdr:cNvPr id="2620741" name="Chart 1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11</xdr:col>
      <xdr:colOff>38100</xdr:colOff>
      <xdr:row>108</xdr:row>
      <xdr:rowOff>47625</xdr:rowOff>
    </xdr:from>
    <xdr:to>
      <xdr:col>20</xdr:col>
      <xdr:colOff>571500</xdr:colOff>
      <xdr:row>125</xdr:row>
      <xdr:rowOff>0</xdr:rowOff>
    </xdr:to>
    <xdr:graphicFrame macro="">
      <xdr:nvGraphicFramePr>
        <xdr:cNvPr id="2620742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1</xdr:row>
      <xdr:rowOff>85725</xdr:rowOff>
    </xdr:from>
    <xdr:to>
      <xdr:col>10</xdr:col>
      <xdr:colOff>581025</xdr:colOff>
      <xdr:row>25</xdr:row>
      <xdr:rowOff>19050</xdr:rowOff>
    </xdr:to>
    <xdr:graphicFrame macro="">
      <xdr:nvGraphicFramePr>
        <xdr:cNvPr id="479411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47625</xdr:colOff>
      <xdr:row>29</xdr:row>
      <xdr:rowOff>114300</xdr:rowOff>
    </xdr:from>
    <xdr:to>
      <xdr:col>10</xdr:col>
      <xdr:colOff>600075</xdr:colOff>
      <xdr:row>53</xdr:row>
      <xdr:rowOff>152400</xdr:rowOff>
    </xdr:to>
    <xdr:graphicFrame macro="">
      <xdr:nvGraphicFramePr>
        <xdr:cNvPr id="479412" name="Chart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</xdr:row>
      <xdr:rowOff>38100</xdr:rowOff>
    </xdr:from>
    <xdr:to>
      <xdr:col>13</xdr:col>
      <xdr:colOff>571500</xdr:colOff>
      <xdr:row>27</xdr:row>
      <xdr:rowOff>133350</xdr:rowOff>
    </xdr:to>
    <xdr:graphicFrame macro="">
      <xdr:nvGraphicFramePr>
        <xdr:cNvPr id="1034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D39"/>
  <sheetViews>
    <sheetView tabSelected="1" zoomScale="90" workbookViewId="0">
      <pane xSplit="1" ySplit="3" topLeftCell="O4" activePane="bottomRight" state="frozen"/>
      <selection pane="topRight" activeCell="B1" sqref="B1"/>
      <selection pane="bottomLeft" activeCell="A4" sqref="A4"/>
      <selection pane="bottomRight" activeCell="AF30" sqref="AF30"/>
    </sheetView>
  </sheetViews>
  <sheetFormatPr defaultRowHeight="17.100000000000001" customHeight="1"/>
  <cols>
    <col min="1" max="1" width="29.5703125" style="21" customWidth="1"/>
    <col min="2" max="23" width="8.28515625" style="21" customWidth="1"/>
    <col min="24" max="24" width="8.28515625" style="21" bestFit="1" customWidth="1"/>
    <col min="25" max="25" width="8.28515625" style="21" customWidth="1"/>
    <col min="26" max="28" width="8.28515625" style="21" bestFit="1" customWidth="1"/>
    <col min="29" max="29" width="8.28515625" style="21" customWidth="1"/>
    <col min="30" max="30" width="3.5703125" style="21" customWidth="1"/>
    <col min="31" max="31" width="10.140625" style="21" customWidth="1"/>
    <col min="32" max="32" width="20.42578125" style="21" bestFit="1" customWidth="1"/>
    <col min="33" max="33" width="7.7109375" style="21" customWidth="1"/>
    <col min="34" max="16384" width="9.140625" style="21"/>
  </cols>
  <sheetData>
    <row r="1" spans="1:30" s="19" customFormat="1" ht="15.75">
      <c r="A1" s="6" t="s">
        <v>124</v>
      </c>
      <c r="B1" s="18"/>
      <c r="C1" s="18"/>
      <c r="D1" s="18"/>
      <c r="E1" s="18"/>
      <c r="F1" s="18"/>
      <c r="G1" s="18"/>
      <c r="H1" s="18"/>
      <c r="I1" s="18"/>
      <c r="J1" s="12"/>
      <c r="W1" s="148"/>
    </row>
    <row r="2" spans="1:30" s="19" customFormat="1" ht="7.5" customHeight="1" thickBot="1">
      <c r="A2" s="12"/>
      <c r="B2" s="18"/>
      <c r="C2" s="18"/>
      <c r="D2" s="18"/>
      <c r="E2" s="18"/>
      <c r="F2" s="18"/>
      <c r="G2" s="18"/>
      <c r="H2" s="18"/>
      <c r="I2" s="18"/>
      <c r="J2" s="12"/>
    </row>
    <row r="3" spans="1:30" s="19" customFormat="1" ht="13.5" thickBot="1">
      <c r="A3" s="43" t="s">
        <v>98</v>
      </c>
      <c r="B3" s="39" t="s">
        <v>182</v>
      </c>
      <c r="C3" s="55" t="s">
        <v>183</v>
      </c>
      <c r="D3" s="59" t="s">
        <v>184</v>
      </c>
      <c r="E3" s="35" t="s">
        <v>185</v>
      </c>
      <c r="F3" s="39" t="s">
        <v>186</v>
      </c>
      <c r="G3" s="55" t="s">
        <v>187</v>
      </c>
      <c r="H3" s="59" t="s">
        <v>188</v>
      </c>
      <c r="I3" s="35" t="s">
        <v>189</v>
      </c>
      <c r="J3" s="39" t="s">
        <v>190</v>
      </c>
      <c r="K3" s="55" t="s">
        <v>191</v>
      </c>
      <c r="L3" s="59" t="s">
        <v>192</v>
      </c>
      <c r="M3" s="35" t="s">
        <v>193</v>
      </c>
      <c r="N3" s="39" t="s">
        <v>194</v>
      </c>
      <c r="O3" s="35" t="s">
        <v>195</v>
      </c>
      <c r="P3" s="39" t="s">
        <v>196</v>
      </c>
      <c r="Q3" s="35" t="s">
        <v>197</v>
      </c>
      <c r="R3" s="198" t="s">
        <v>198</v>
      </c>
      <c r="S3" s="199" t="s">
        <v>199</v>
      </c>
      <c r="T3" s="198" t="s">
        <v>200</v>
      </c>
      <c r="U3" s="199" t="s">
        <v>201</v>
      </c>
      <c r="V3" s="198" t="s">
        <v>202</v>
      </c>
      <c r="W3" s="199" t="s">
        <v>215</v>
      </c>
      <c r="X3" s="271" t="s">
        <v>216</v>
      </c>
      <c r="Y3" s="199" t="s">
        <v>225</v>
      </c>
      <c r="Z3" s="271" t="s">
        <v>236</v>
      </c>
      <c r="AA3" s="199" t="s">
        <v>238</v>
      </c>
      <c r="AB3" s="271" t="s">
        <v>243</v>
      </c>
      <c r="AC3" s="199" t="s">
        <v>245</v>
      </c>
    </row>
    <row r="4" spans="1:30" s="19" customFormat="1" ht="12.75">
      <c r="A4" s="44" t="s">
        <v>158</v>
      </c>
      <c r="B4" s="40">
        <v>38667.066306666668</v>
      </c>
      <c r="C4" s="56">
        <v>40912.992859999998</v>
      </c>
      <c r="D4" s="32">
        <v>40403.094013333335</v>
      </c>
      <c r="E4" s="34">
        <v>42802.918455000006</v>
      </c>
      <c r="F4" s="40">
        <v>42307.732490000002</v>
      </c>
      <c r="G4" s="56">
        <v>45420.967994999992</v>
      </c>
      <c r="H4" s="32">
        <v>47201.395016666655</v>
      </c>
      <c r="I4" s="34">
        <v>51988.192803333339</v>
      </c>
      <c r="J4" s="40">
        <v>50746.448216999997</v>
      </c>
      <c r="K4" s="56">
        <v>53471</v>
      </c>
      <c r="L4" s="32">
        <v>53883</v>
      </c>
      <c r="M4" s="34">
        <v>57365.73458833334</v>
      </c>
      <c r="N4" s="40">
        <v>59467</v>
      </c>
      <c r="O4" s="34">
        <v>62016.792138333331</v>
      </c>
      <c r="P4" s="40">
        <v>62490.066490999998</v>
      </c>
      <c r="Q4" s="34">
        <v>67340.132727000004</v>
      </c>
      <c r="R4" s="200">
        <v>66573.863717999993</v>
      </c>
      <c r="S4" s="201">
        <v>70767.249448999995</v>
      </c>
      <c r="T4" s="200">
        <v>73717.513707999999</v>
      </c>
      <c r="U4" s="201">
        <v>78002.740558000005</v>
      </c>
      <c r="V4" s="200">
        <v>80760.583692999993</v>
      </c>
      <c r="W4" s="201">
        <v>80883.322339999999</v>
      </c>
      <c r="X4" s="245">
        <v>80153.036795000007</v>
      </c>
      <c r="Y4" s="254">
        <v>79959.866792999994</v>
      </c>
      <c r="Z4" s="245">
        <v>78164.225126000005</v>
      </c>
      <c r="AA4" s="246">
        <v>81846.893798000005</v>
      </c>
      <c r="AB4" s="245">
        <v>81025.152350999997</v>
      </c>
      <c r="AC4" s="246">
        <v>81829.514097000007</v>
      </c>
    </row>
    <row r="5" spans="1:30" s="19" customFormat="1" ht="25.5">
      <c r="A5" s="45" t="s">
        <v>111</v>
      </c>
      <c r="B5" s="41">
        <v>9892.6870909999998</v>
      </c>
      <c r="C5" s="57">
        <v>13497.73992</v>
      </c>
      <c r="D5" s="28">
        <v>13698.850816</v>
      </c>
      <c r="E5" s="29">
        <v>13725.508384000001</v>
      </c>
      <c r="F5" s="41">
        <v>13810.06700981</v>
      </c>
      <c r="G5" s="57">
        <v>13671.162017889999</v>
      </c>
      <c r="H5" s="28">
        <v>13769.114431359998</v>
      </c>
      <c r="I5" s="29">
        <v>15278.881084099999</v>
      </c>
      <c r="J5" s="41">
        <v>15334.190452999999</v>
      </c>
      <c r="K5" s="57">
        <v>15245</v>
      </c>
      <c r="L5" s="28">
        <v>16335</v>
      </c>
      <c r="M5" s="29">
        <v>16168.105751719999</v>
      </c>
      <c r="N5" s="41">
        <v>16767</v>
      </c>
      <c r="O5" s="29">
        <v>16618.905809659998</v>
      </c>
      <c r="P5" s="41">
        <v>16951.959793009999</v>
      </c>
      <c r="Q5" s="29">
        <v>16789.055452689998</v>
      </c>
      <c r="R5" s="202">
        <v>20793.908982000001</v>
      </c>
      <c r="S5" s="203">
        <v>22216.553142000001</v>
      </c>
      <c r="T5" s="202">
        <v>23848.342798000001</v>
      </c>
      <c r="U5" s="203">
        <v>23632.26181</v>
      </c>
      <c r="V5" s="202">
        <v>23669.96746</v>
      </c>
      <c r="W5" s="203">
        <v>23610.728413779998</v>
      </c>
      <c r="X5" s="247">
        <v>24239.22648673</v>
      </c>
      <c r="Y5" s="255">
        <v>24445.73305264</v>
      </c>
      <c r="Z5" s="247">
        <v>26486.109594630001</v>
      </c>
      <c r="AA5" s="248">
        <v>26220.674765610001</v>
      </c>
      <c r="AB5" s="247">
        <v>26519.002714950002</v>
      </c>
      <c r="AC5" s="248">
        <v>26206.266524430001</v>
      </c>
    </row>
    <row r="6" spans="1:30" s="19" customFormat="1" ht="12.75">
      <c r="A6" s="46" t="s">
        <v>159</v>
      </c>
      <c r="B6" s="41">
        <v>0</v>
      </c>
      <c r="C6" s="57">
        <v>0</v>
      </c>
      <c r="D6" s="28">
        <v>0</v>
      </c>
      <c r="E6" s="29">
        <v>0</v>
      </c>
      <c r="F6" s="41">
        <v>0</v>
      </c>
      <c r="G6" s="57">
        <v>0</v>
      </c>
      <c r="H6" s="28">
        <v>385.84148280000494</v>
      </c>
      <c r="I6" s="29">
        <v>1821.3690743333282</v>
      </c>
      <c r="J6" s="41">
        <v>0</v>
      </c>
      <c r="K6" s="57">
        <v>0</v>
      </c>
      <c r="L6" s="28">
        <v>0</v>
      </c>
      <c r="M6" s="29">
        <v>0</v>
      </c>
      <c r="N6" s="41">
        <v>1405</v>
      </c>
      <c r="O6" s="29">
        <v>66</v>
      </c>
      <c r="P6" s="41">
        <v>0</v>
      </c>
      <c r="Q6" s="29">
        <v>1764</v>
      </c>
      <c r="R6" s="202">
        <v>0</v>
      </c>
      <c r="S6" s="203">
        <v>0</v>
      </c>
      <c r="T6" s="202">
        <v>0</v>
      </c>
      <c r="U6" s="203">
        <v>0</v>
      </c>
      <c r="V6" s="202">
        <v>0</v>
      </c>
      <c r="W6" s="203">
        <v>0</v>
      </c>
      <c r="X6" s="247">
        <v>0</v>
      </c>
      <c r="Y6" s="255">
        <v>0</v>
      </c>
      <c r="Z6" s="247">
        <v>0</v>
      </c>
      <c r="AA6" s="248">
        <v>0</v>
      </c>
      <c r="AB6" s="247">
        <v>0</v>
      </c>
      <c r="AC6" s="248">
        <v>0</v>
      </c>
    </row>
    <row r="7" spans="1:30" s="19" customFormat="1" ht="12.75">
      <c r="A7" s="46" t="s">
        <v>160</v>
      </c>
      <c r="B7" s="41">
        <v>48559.753397666667</v>
      </c>
      <c r="C7" s="57">
        <v>54410.732779999998</v>
      </c>
      <c r="D7" s="28">
        <v>54101.944829333333</v>
      </c>
      <c r="E7" s="29">
        <v>56528.426839000007</v>
      </c>
      <c r="F7" s="41">
        <v>56117.799499810004</v>
      </c>
      <c r="G7" s="57">
        <v>59092.130012889989</v>
      </c>
      <c r="H7" s="28">
        <v>60970.509448026656</v>
      </c>
      <c r="I7" s="29">
        <v>67267.073887433333</v>
      </c>
      <c r="J7" s="41">
        <v>66080.63867</v>
      </c>
      <c r="K7" s="57">
        <v>68716</v>
      </c>
      <c r="L7" s="28">
        <v>70218</v>
      </c>
      <c r="M7" s="29">
        <v>73533.840340053343</v>
      </c>
      <c r="N7" s="41">
        <v>76234</v>
      </c>
      <c r="O7" s="29">
        <v>78635.697947993322</v>
      </c>
      <c r="P7" s="41">
        <v>79442.026284010004</v>
      </c>
      <c r="Q7" s="29">
        <v>84129.188179689998</v>
      </c>
      <c r="R7" s="202">
        <v>87367.772700000001</v>
      </c>
      <c r="S7" s="203">
        <v>92983.802591</v>
      </c>
      <c r="T7" s="202">
        <v>97565.856505999996</v>
      </c>
      <c r="U7" s="203">
        <v>101635.002368</v>
      </c>
      <c r="V7" s="202">
        <v>104430.55115299999</v>
      </c>
      <c r="W7" s="203">
        <v>104494.05075378</v>
      </c>
      <c r="X7" s="247">
        <v>104392.26328173002</v>
      </c>
      <c r="Y7" s="255">
        <v>104405.59984564</v>
      </c>
      <c r="Z7" s="247">
        <v>104650.33472062999</v>
      </c>
      <c r="AA7" s="248">
        <v>108067.56856360998</v>
      </c>
      <c r="AB7" s="247">
        <v>107544.15506594998</v>
      </c>
      <c r="AC7" s="248">
        <v>108035.78062143001</v>
      </c>
    </row>
    <row r="8" spans="1:30" s="19" customFormat="1" ht="13.5" thickBot="1">
      <c r="A8" s="47" t="s">
        <v>161</v>
      </c>
      <c r="B8" s="42">
        <v>48559.753397666667</v>
      </c>
      <c r="C8" s="58">
        <v>54410.732779999998</v>
      </c>
      <c r="D8" s="30">
        <v>54101.944829333333</v>
      </c>
      <c r="E8" s="31">
        <v>56528.426839000007</v>
      </c>
      <c r="F8" s="42">
        <v>56117.799499810004</v>
      </c>
      <c r="G8" s="58">
        <v>59092.130012889989</v>
      </c>
      <c r="H8" s="30">
        <v>60584.667965226654</v>
      </c>
      <c r="I8" s="31">
        <v>65445.704813100005</v>
      </c>
      <c r="J8" s="42">
        <v>66080.63867</v>
      </c>
      <c r="K8" s="58">
        <v>68716</v>
      </c>
      <c r="L8" s="30">
        <v>70218</v>
      </c>
      <c r="M8" s="31">
        <v>73533.840340053343</v>
      </c>
      <c r="N8" s="42">
        <v>74829</v>
      </c>
      <c r="O8" s="31">
        <v>78569.697947993322</v>
      </c>
      <c r="P8" s="42">
        <v>79442.026284010004</v>
      </c>
      <c r="Q8" s="31">
        <v>82365.188179689998</v>
      </c>
      <c r="R8" s="204">
        <v>87367.772700000001</v>
      </c>
      <c r="S8" s="205">
        <v>92983.802591</v>
      </c>
      <c r="T8" s="204">
        <v>97565.856505999996</v>
      </c>
      <c r="U8" s="205">
        <v>101635.002368</v>
      </c>
      <c r="V8" s="204">
        <v>104430.55115299999</v>
      </c>
      <c r="W8" s="205">
        <v>104494.05075378</v>
      </c>
      <c r="X8" s="249">
        <v>104392.26328173002</v>
      </c>
      <c r="Y8" s="256">
        <v>104405.59984564</v>
      </c>
      <c r="Z8" s="249">
        <v>104650.33472062999</v>
      </c>
      <c r="AA8" s="250">
        <v>108067.56856360998</v>
      </c>
      <c r="AB8" s="249">
        <v>107544.15506594998</v>
      </c>
      <c r="AC8" s="250">
        <v>108035.78062143001</v>
      </c>
    </row>
    <row r="9" spans="1:30" s="19" customFormat="1" ht="12.75">
      <c r="A9" s="20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16"/>
      <c r="Y9" s="239"/>
    </row>
    <row r="10" spans="1:30" s="19" customFormat="1" ht="12.75">
      <c r="A10" s="20"/>
      <c r="B10" s="18"/>
      <c r="C10" s="18"/>
      <c r="D10" s="18"/>
      <c r="E10" s="18"/>
      <c r="F10" s="18"/>
      <c r="G10" s="18"/>
      <c r="H10" s="18"/>
      <c r="I10" s="18"/>
      <c r="J10" s="18"/>
      <c r="Q10" s="20"/>
      <c r="R10" s="20"/>
      <c r="S10" s="20"/>
      <c r="T10" s="20"/>
      <c r="U10" s="20"/>
      <c r="V10" s="20"/>
      <c r="Y10" s="239"/>
    </row>
    <row r="11" spans="1:30" ht="15.75">
      <c r="A11" s="6" t="s">
        <v>112</v>
      </c>
      <c r="N11" s="19"/>
      <c r="O11" s="19"/>
      <c r="P11" s="19"/>
      <c r="Q11" s="19"/>
      <c r="R11" s="19"/>
      <c r="S11" s="19"/>
      <c r="T11" s="19"/>
      <c r="U11" s="19"/>
      <c r="V11" s="19"/>
      <c r="W11" s="148"/>
      <c r="Y11" s="240"/>
      <c r="AD11" s="19"/>
    </row>
    <row r="12" spans="1:30" ht="7.5" customHeight="1" thickBot="1">
      <c r="A12" s="8"/>
      <c r="N12" s="19"/>
      <c r="O12" s="19"/>
      <c r="P12" s="19"/>
      <c r="Q12" s="19"/>
      <c r="R12" s="19"/>
      <c r="S12" s="19"/>
      <c r="T12" s="19"/>
      <c r="U12" s="19"/>
      <c r="V12" s="19"/>
      <c r="W12" s="19"/>
      <c r="Y12" s="240"/>
      <c r="AD12" s="19"/>
    </row>
    <row r="13" spans="1:30" s="22" customFormat="1" ht="13.5" thickBot="1">
      <c r="A13" s="43" t="s">
        <v>98</v>
      </c>
      <c r="B13" s="39" t="s">
        <v>182</v>
      </c>
      <c r="C13" s="55" t="s">
        <v>183</v>
      </c>
      <c r="D13" s="59" t="s">
        <v>184</v>
      </c>
      <c r="E13" s="35" t="s">
        <v>185</v>
      </c>
      <c r="F13" s="39" t="s">
        <v>186</v>
      </c>
      <c r="G13" s="55" t="s">
        <v>187</v>
      </c>
      <c r="H13" s="59" t="s">
        <v>188</v>
      </c>
      <c r="I13" s="35" t="s">
        <v>189</v>
      </c>
      <c r="J13" s="39" t="s">
        <v>190</v>
      </c>
      <c r="K13" s="55" t="s">
        <v>191</v>
      </c>
      <c r="L13" s="59" t="s">
        <v>192</v>
      </c>
      <c r="M13" s="35" t="s">
        <v>193</v>
      </c>
      <c r="N13" s="39" t="s">
        <v>194</v>
      </c>
      <c r="O13" s="35" t="s">
        <v>195</v>
      </c>
      <c r="P13" s="39" t="s">
        <v>196</v>
      </c>
      <c r="Q13" s="35" t="s">
        <v>197</v>
      </c>
      <c r="R13" s="198" t="s">
        <v>198</v>
      </c>
      <c r="S13" s="199" t="s">
        <v>199</v>
      </c>
      <c r="T13" s="198" t="s">
        <v>200</v>
      </c>
      <c r="U13" s="199" t="s">
        <v>201</v>
      </c>
      <c r="V13" s="198" t="s">
        <v>202</v>
      </c>
      <c r="W13" s="199" t="s">
        <v>215</v>
      </c>
      <c r="X13" s="198" t="s">
        <v>216</v>
      </c>
      <c r="Y13" s="199" t="s">
        <v>225</v>
      </c>
      <c r="Z13" s="198" t="s">
        <v>236</v>
      </c>
      <c r="AA13" s="199" t="s">
        <v>238</v>
      </c>
      <c r="AB13" s="198" t="s">
        <v>243</v>
      </c>
      <c r="AC13" s="199" t="s">
        <v>245</v>
      </c>
      <c r="AD13" s="19"/>
    </row>
    <row r="14" spans="1:30" ht="12.75">
      <c r="A14" s="44" t="s">
        <v>158</v>
      </c>
      <c r="B14" s="48">
        <v>1</v>
      </c>
      <c r="C14" s="60">
        <v>1</v>
      </c>
      <c r="D14" s="66">
        <v>1.0448968042441678</v>
      </c>
      <c r="E14" s="38">
        <v>1.0461937752016122</v>
      </c>
      <c r="F14" s="63">
        <v>1.0471409064869666</v>
      </c>
      <c r="G14" s="69">
        <v>1.0611652110300007</v>
      </c>
      <c r="H14" s="66">
        <v>1.1156682771364155</v>
      </c>
      <c r="I14" s="38">
        <v>1.1445857518724893</v>
      </c>
      <c r="J14" s="63">
        <v>1.0751048395726779</v>
      </c>
      <c r="K14" s="69">
        <v>1.0285219992600241</v>
      </c>
      <c r="L14" s="66">
        <v>1.0618083017275928</v>
      </c>
      <c r="M14" s="38">
        <v>1.0728382597732105</v>
      </c>
      <c r="N14" s="63">
        <f t="shared" ref="N14:W15" si="0">N4/L4</f>
        <v>1.1036319432845239</v>
      </c>
      <c r="O14" s="38">
        <f t="shared" si="0"/>
        <v>1.0810772769385208</v>
      </c>
      <c r="P14" s="63">
        <f t="shared" si="0"/>
        <v>1.0508360349605663</v>
      </c>
      <c r="Q14" s="38">
        <f t="shared" si="0"/>
        <v>1.0858370838787106</v>
      </c>
      <c r="R14" s="206">
        <f t="shared" si="0"/>
        <v>1.0653511422905615</v>
      </c>
      <c r="S14" s="207">
        <f t="shared" si="0"/>
        <v>1.0508926339051585</v>
      </c>
      <c r="T14" s="206">
        <f t="shared" si="0"/>
        <v>1.1073041219337934</v>
      </c>
      <c r="U14" s="207">
        <f t="shared" si="0"/>
        <v>1.1022434977385185</v>
      </c>
      <c r="V14" s="206">
        <f t="shared" si="0"/>
        <v>1.0955413392385704</v>
      </c>
      <c r="W14" s="207">
        <f t="shared" si="0"/>
        <v>1.0369292381446278</v>
      </c>
      <c r="X14" s="251">
        <f t="shared" ref="X14:AC15" si="1">X4/V4</f>
        <v>0.99247718540136498</v>
      </c>
      <c r="Y14" s="241">
        <f t="shared" si="1"/>
        <v>0.9885828682565958</v>
      </c>
      <c r="Z14" s="251">
        <f>Z4/X4</f>
        <v>0.97518731980066331</v>
      </c>
      <c r="AA14" s="241">
        <f t="shared" si="1"/>
        <v>1.0235996766963751</v>
      </c>
      <c r="AB14" s="251">
        <f>AB4/Z4</f>
        <v>1.0366014915440946</v>
      </c>
      <c r="AC14" s="241">
        <f t="shared" si="1"/>
        <v>0.99978765594888808</v>
      </c>
      <c r="AD14" s="19"/>
    </row>
    <row r="15" spans="1:30" ht="25.5">
      <c r="A15" s="45" t="s">
        <v>111</v>
      </c>
      <c r="B15" s="49">
        <v>1</v>
      </c>
      <c r="C15" s="61">
        <v>1</v>
      </c>
      <c r="D15" s="67">
        <v>1.3847451850026378</v>
      </c>
      <c r="E15" s="36">
        <v>1.0168745631009315</v>
      </c>
      <c r="F15" s="64">
        <v>1.0081186513601639</v>
      </c>
      <c r="G15" s="70">
        <v>0.99604048428739056</v>
      </c>
      <c r="H15" s="67">
        <v>0.99703458510223653</v>
      </c>
      <c r="I15" s="36">
        <v>1.1175992987359924</v>
      </c>
      <c r="J15" s="64">
        <v>1.1136656993768201</v>
      </c>
      <c r="K15" s="70">
        <v>0.99778248918140622</v>
      </c>
      <c r="L15" s="67">
        <v>1.06526653950644</v>
      </c>
      <c r="M15" s="36">
        <v>1.0605513776136437</v>
      </c>
      <c r="N15" s="64">
        <f t="shared" si="0"/>
        <v>1.0264462809917356</v>
      </c>
      <c r="O15" s="36">
        <f t="shared" si="0"/>
        <v>1.0278820577291217</v>
      </c>
      <c r="P15" s="64">
        <f t="shared" si="0"/>
        <v>1.0110311798777361</v>
      </c>
      <c r="Q15" s="36">
        <f t="shared" si="0"/>
        <v>1.0102383180324122</v>
      </c>
      <c r="R15" s="208">
        <f t="shared" si="0"/>
        <v>1.2266374646885487</v>
      </c>
      <c r="S15" s="209">
        <f t="shared" si="0"/>
        <v>1.3232759403650902</v>
      </c>
      <c r="T15" s="208">
        <f t="shared" si="0"/>
        <v>1.1468907947343636</v>
      </c>
      <c r="U15" s="209">
        <f t="shared" si="0"/>
        <v>1.0637231463832986</v>
      </c>
      <c r="V15" s="208">
        <f t="shared" si="0"/>
        <v>0.99252043047557326</v>
      </c>
      <c r="W15" s="209">
        <f t="shared" si="0"/>
        <v>0.99908881357217827</v>
      </c>
      <c r="X15" s="252">
        <f t="shared" si="1"/>
        <v>1.0240498440773944</v>
      </c>
      <c r="Y15" s="242">
        <f t="shared" si="1"/>
        <v>1.0353654755679909</v>
      </c>
      <c r="Z15" s="252">
        <f t="shared" si="1"/>
        <v>1.0926961555118138</v>
      </c>
      <c r="AA15" s="242">
        <f>AA5/Y5</f>
        <v>1.0726074243365067</v>
      </c>
      <c r="AB15" s="252">
        <f t="shared" si="1"/>
        <v>1.0012419007858622</v>
      </c>
      <c r="AC15" s="242">
        <f>AC5/AA5</f>
        <v>0.99945050074764297</v>
      </c>
      <c r="AD15" s="19"/>
    </row>
    <row r="16" spans="1:30" ht="12.75">
      <c r="A16" s="46" t="s">
        <v>160</v>
      </c>
      <c r="B16" s="49">
        <v>1</v>
      </c>
      <c r="C16" s="61">
        <v>1</v>
      </c>
      <c r="D16" s="67">
        <v>1.1141313751385931</v>
      </c>
      <c r="E16" s="36">
        <v>1.0389205208384626</v>
      </c>
      <c r="F16" s="64">
        <v>1.0372602995481173</v>
      </c>
      <c r="G16" s="70">
        <v>1.0453524592359829</v>
      </c>
      <c r="H16" s="67">
        <v>1.0864736321001518</v>
      </c>
      <c r="I16" s="36">
        <v>1.1383423456348605</v>
      </c>
      <c r="J16" s="64">
        <v>1.0838131297939932</v>
      </c>
      <c r="K16" s="70">
        <v>1.0215399010070119</v>
      </c>
      <c r="L16" s="67">
        <v>1.0626107951326191</v>
      </c>
      <c r="M16" s="36">
        <v>1.0701123514182045</v>
      </c>
      <c r="N16" s="64">
        <f t="shared" ref="N16:W17" si="2">N7/L7</f>
        <v>1.0856760374832664</v>
      </c>
      <c r="O16" s="36">
        <f t="shared" si="2"/>
        <v>1.0693810847406677</v>
      </c>
      <c r="P16" s="64">
        <f t="shared" si="2"/>
        <v>1.0420813060315608</v>
      </c>
      <c r="Q16" s="36">
        <f t="shared" si="2"/>
        <v>1.0698600047440268</v>
      </c>
      <c r="R16" s="208">
        <f t="shared" si="2"/>
        <v>1.0997676769680442</v>
      </c>
      <c r="S16" s="209">
        <f t="shared" si="2"/>
        <v>1.1052502062946048</v>
      </c>
      <c r="T16" s="208">
        <f t="shared" si="2"/>
        <v>1.1167259218226584</v>
      </c>
      <c r="U16" s="209">
        <f t="shared" si="2"/>
        <v>1.093039857867002</v>
      </c>
      <c r="V16" s="208">
        <f t="shared" si="2"/>
        <v>1.0703596000981945</v>
      </c>
      <c r="W16" s="209">
        <f t="shared" si="2"/>
        <v>1.0281305487200951</v>
      </c>
      <c r="X16" s="252">
        <f t="shared" ref="X16:AC17" si="3">X7/V7</f>
        <v>0.99963336522840063</v>
      </c>
      <c r="Y16" s="242">
        <f t="shared" si="3"/>
        <v>0.99915353163647158</v>
      </c>
      <c r="Z16" s="252">
        <f t="shared" si="3"/>
        <v>1.0024721318494982</v>
      </c>
      <c r="AA16" s="242">
        <f t="shared" si="3"/>
        <v>1.0350744473800646</v>
      </c>
      <c r="AB16" s="252">
        <f t="shared" si="3"/>
        <v>1.0276522798808547</v>
      </c>
      <c r="AC16" s="242">
        <f t="shared" si="3"/>
        <v>0.99970585123175726</v>
      </c>
      <c r="AD16" s="19"/>
    </row>
    <row r="17" spans="1:30" ht="13.5" thickBot="1">
      <c r="A17" s="51" t="s">
        <v>161</v>
      </c>
      <c r="B17" s="50">
        <v>1</v>
      </c>
      <c r="C17" s="62">
        <v>1</v>
      </c>
      <c r="D17" s="68">
        <v>1.1141313751385931</v>
      </c>
      <c r="E17" s="37">
        <v>1.0389205208384626</v>
      </c>
      <c r="F17" s="65">
        <v>1.0372602995481173</v>
      </c>
      <c r="G17" s="71">
        <v>1.0453524592359829</v>
      </c>
      <c r="H17" s="68">
        <v>1.0795980687986844</v>
      </c>
      <c r="I17" s="37">
        <v>1.1075198135322604</v>
      </c>
      <c r="J17" s="65">
        <v>1.0907155372697235</v>
      </c>
      <c r="K17" s="71">
        <v>1.0499695922939376</v>
      </c>
      <c r="L17" s="68">
        <v>1.0626107951326191</v>
      </c>
      <c r="M17" s="37">
        <v>1.0701123514182045</v>
      </c>
      <c r="N17" s="65">
        <f t="shared" si="2"/>
        <v>1.0656669230111937</v>
      </c>
      <c r="O17" s="37">
        <f t="shared" si="2"/>
        <v>1.0684835387986256</v>
      </c>
      <c r="P17" s="65">
        <f t="shared" si="2"/>
        <v>1.0616475735879138</v>
      </c>
      <c r="Q17" s="37">
        <f t="shared" si="2"/>
        <v>1.0483073033347918</v>
      </c>
      <c r="R17" s="210">
        <f t="shared" si="2"/>
        <v>1.0997676769680442</v>
      </c>
      <c r="S17" s="211">
        <f t="shared" si="2"/>
        <v>1.1289211455225983</v>
      </c>
      <c r="T17" s="210">
        <f t="shared" si="2"/>
        <v>1.1167259218226584</v>
      </c>
      <c r="U17" s="211">
        <f t="shared" si="2"/>
        <v>1.093039857867002</v>
      </c>
      <c r="V17" s="210">
        <f t="shared" si="2"/>
        <v>1.0703596000981945</v>
      </c>
      <c r="W17" s="211">
        <f t="shared" si="2"/>
        <v>1.0281305487200951</v>
      </c>
      <c r="X17" s="253">
        <f t="shared" si="3"/>
        <v>0.99963336522840063</v>
      </c>
      <c r="Y17" s="243">
        <f t="shared" si="3"/>
        <v>0.99915353163647158</v>
      </c>
      <c r="Z17" s="253">
        <f t="shared" si="3"/>
        <v>1.0024721318494982</v>
      </c>
      <c r="AA17" s="243">
        <f t="shared" si="3"/>
        <v>1.0350744473800646</v>
      </c>
      <c r="AB17" s="253">
        <f t="shared" si="3"/>
        <v>1.0276522798808547</v>
      </c>
      <c r="AC17" s="243">
        <f t="shared" si="3"/>
        <v>0.99970585123175726</v>
      </c>
      <c r="AD17" s="19"/>
    </row>
    <row r="18" spans="1:30" s="19" customFormat="1" ht="12.75">
      <c r="A18" s="20"/>
      <c r="B18" s="18"/>
      <c r="C18" s="18"/>
      <c r="D18" s="18"/>
      <c r="E18" s="18"/>
      <c r="F18" s="18"/>
      <c r="G18" s="18"/>
      <c r="H18" s="18"/>
      <c r="I18" s="18"/>
      <c r="J18" s="18"/>
      <c r="Y18" s="239"/>
    </row>
    <row r="19" spans="1:30" ht="12.75">
      <c r="A19" s="23"/>
      <c r="B19" s="24"/>
      <c r="C19" s="24"/>
      <c r="D19" s="24"/>
      <c r="E19" s="24"/>
      <c r="F19" s="24"/>
      <c r="G19" s="24"/>
      <c r="H19" s="24"/>
      <c r="I19" s="24"/>
      <c r="J19" s="24"/>
      <c r="Y19" s="240"/>
      <c r="AD19" s="19"/>
    </row>
    <row r="20" spans="1:30" s="27" customFormat="1" ht="15.75">
      <c r="A20" s="6" t="s">
        <v>242</v>
      </c>
      <c r="B20" s="21"/>
      <c r="C20" s="21"/>
      <c r="D20" s="21"/>
      <c r="E20" s="21"/>
      <c r="F20" s="21"/>
      <c r="G20" s="21"/>
      <c r="H20" s="21"/>
      <c r="I20" s="25"/>
      <c r="J20" s="26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148"/>
      <c r="Y20" s="244"/>
      <c r="AD20" s="19"/>
    </row>
    <row r="21" spans="1:30" s="27" customFormat="1" ht="7.5" customHeight="1" thickBot="1">
      <c r="A21" s="8"/>
      <c r="B21" s="21"/>
      <c r="C21" s="21"/>
      <c r="D21" s="21"/>
      <c r="E21" s="21"/>
      <c r="F21" s="21"/>
      <c r="G21" s="21"/>
      <c r="H21" s="21"/>
      <c r="I21" s="25"/>
      <c r="J21" s="26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Y21" s="244"/>
      <c r="AD21" s="19"/>
    </row>
    <row r="22" spans="1:30" s="27" customFormat="1" ht="13.5" thickBot="1">
      <c r="A22" s="43" t="s">
        <v>98</v>
      </c>
      <c r="B22" s="39" t="s">
        <v>182</v>
      </c>
      <c r="C22" s="55" t="s">
        <v>183</v>
      </c>
      <c r="D22" s="59" t="s">
        <v>184</v>
      </c>
      <c r="E22" s="35" t="s">
        <v>185</v>
      </c>
      <c r="F22" s="39" t="s">
        <v>186</v>
      </c>
      <c r="G22" s="55" t="s">
        <v>187</v>
      </c>
      <c r="H22" s="59" t="s">
        <v>188</v>
      </c>
      <c r="I22" s="35" t="s">
        <v>189</v>
      </c>
      <c r="J22" s="39" t="s">
        <v>190</v>
      </c>
      <c r="K22" s="55" t="s">
        <v>191</v>
      </c>
      <c r="L22" s="59" t="s">
        <v>192</v>
      </c>
      <c r="M22" s="35" t="s">
        <v>193</v>
      </c>
      <c r="N22" s="39" t="s">
        <v>194</v>
      </c>
      <c r="O22" s="35" t="s">
        <v>195</v>
      </c>
      <c r="P22" s="39" t="s">
        <v>196</v>
      </c>
      <c r="Q22" s="35" t="s">
        <v>197</v>
      </c>
      <c r="R22" s="39" t="s">
        <v>198</v>
      </c>
      <c r="S22" s="35" t="s">
        <v>199</v>
      </c>
      <c r="T22" s="39" t="s">
        <v>200</v>
      </c>
      <c r="U22" s="35" t="s">
        <v>201</v>
      </c>
      <c r="V22" s="198" t="s">
        <v>202</v>
      </c>
      <c r="W22" s="199" t="s">
        <v>215</v>
      </c>
      <c r="X22" s="198" t="s">
        <v>216</v>
      </c>
      <c r="Y22" s="199" t="s">
        <v>225</v>
      </c>
      <c r="Z22" s="198" t="s">
        <v>236</v>
      </c>
      <c r="AA22" s="199" t="s">
        <v>238</v>
      </c>
      <c r="AB22" s="198" t="s">
        <v>243</v>
      </c>
      <c r="AC22" s="199" t="s">
        <v>245</v>
      </c>
      <c r="AD22" s="19"/>
    </row>
    <row r="23" spans="1:30" s="27" customFormat="1" ht="38.25">
      <c r="A23" s="52" t="s">
        <v>162</v>
      </c>
      <c r="B23" s="40">
        <v>8118.8309452202229</v>
      </c>
      <c r="C23" s="56">
        <v>8640.1546666726717</v>
      </c>
      <c r="D23" s="32">
        <v>8783.5852320252397</v>
      </c>
      <c r="E23" s="34">
        <v>9364.4492398321345</v>
      </c>
      <c r="F23" s="40">
        <v>9386.4764316225319</v>
      </c>
      <c r="G23" s="56">
        <v>9965.1456956475613</v>
      </c>
      <c r="H23" s="32">
        <v>10476.682748935196</v>
      </c>
      <c r="I23" s="34">
        <v>11413.719861119102</v>
      </c>
      <c r="J23" s="40">
        <v>11231.398996207838</v>
      </c>
      <c r="K23" s="56">
        <v>11755.17766650347</v>
      </c>
      <c r="L23" s="32">
        <v>11997.264473186024</v>
      </c>
      <c r="M23" s="34">
        <v>12623.018023043362</v>
      </c>
      <c r="N23" s="40">
        <v>13401.968332467921</v>
      </c>
      <c r="O23" s="34">
        <v>13777.979139641182</v>
      </c>
      <c r="P23" s="40">
        <v>14105.154615037356</v>
      </c>
      <c r="Q23" s="34">
        <v>15016.049062513379</v>
      </c>
      <c r="R23" s="40">
        <v>15082.257468969363</v>
      </c>
      <c r="S23" s="34">
        <v>15785.985465264666</v>
      </c>
      <c r="T23" s="40">
        <v>16488.212265828977</v>
      </c>
      <c r="U23" s="34">
        <v>17166.13511034246</v>
      </c>
      <c r="V23" s="200">
        <v>17808.151343716298</v>
      </c>
      <c r="W23" s="201">
        <v>17704.942085167459</v>
      </c>
      <c r="X23" s="245">
        <v>18232.682707761298</v>
      </c>
      <c r="Y23" s="246">
        <v>18321.893425795348</v>
      </c>
      <c r="Z23" s="245">
        <v>18316.395375297678</v>
      </c>
      <c r="AA23" s="246">
        <v>18798.341257620395</v>
      </c>
      <c r="AB23" s="245">
        <v>18931.801874460991</v>
      </c>
      <c r="AC23" s="246">
        <v>18711.05045736934</v>
      </c>
      <c r="AD23" s="19"/>
    </row>
    <row r="24" spans="1:30" s="27" customFormat="1" ht="38.25">
      <c r="A24" s="53" t="s">
        <v>114</v>
      </c>
      <c r="B24" s="41">
        <v>1722</v>
      </c>
      <c r="C24" s="57">
        <v>2352</v>
      </c>
      <c r="D24" s="28">
        <v>2352</v>
      </c>
      <c r="E24" s="29">
        <v>2352</v>
      </c>
      <c r="F24" s="41">
        <v>2353.7639505176794</v>
      </c>
      <c r="G24" s="57">
        <v>2353.2365773232855</v>
      </c>
      <c r="H24" s="28">
        <v>2353.8070330807227</v>
      </c>
      <c r="I24" s="29">
        <v>2635.917748530213</v>
      </c>
      <c r="J24" s="41">
        <v>2635.8819373680699</v>
      </c>
      <c r="K24" s="57">
        <v>2635.2002951009476</v>
      </c>
      <c r="L24" s="28">
        <v>2803.0935330335606</v>
      </c>
      <c r="M24" s="29">
        <v>2802.6121056380935</v>
      </c>
      <c r="N24" s="41">
        <v>2856</v>
      </c>
      <c r="O24" s="29">
        <v>2856</v>
      </c>
      <c r="P24" s="41">
        <v>2886</v>
      </c>
      <c r="Q24" s="29">
        <v>2886</v>
      </c>
      <c r="R24" s="41">
        <v>3542.5929754279591</v>
      </c>
      <c r="S24" s="29">
        <v>3817.0347270611505</v>
      </c>
      <c r="T24" s="41">
        <v>4081.4465990744316</v>
      </c>
      <c r="U24" s="29">
        <v>4082.3520544533299</v>
      </c>
      <c r="V24" s="202">
        <v>4064.5344543320648</v>
      </c>
      <c r="W24" s="203">
        <v>4064.2884403216267</v>
      </c>
      <c r="X24" s="247">
        <v>4063.0717853314345</v>
      </c>
      <c r="Y24" s="248">
        <v>4062.9149374567528</v>
      </c>
      <c r="Z24" s="247">
        <v>4338.6339995795597</v>
      </c>
      <c r="AA24" s="248">
        <v>4338.5327630122301</v>
      </c>
      <c r="AB24" s="247">
        <v>4338.6622361229574</v>
      </c>
      <c r="AC24" s="248">
        <v>4338.662656255704</v>
      </c>
      <c r="AD24" s="19"/>
    </row>
    <row r="25" spans="1:30" s="27" customFormat="1" ht="26.25" thickBot="1">
      <c r="A25" s="54" t="s">
        <v>163</v>
      </c>
      <c r="B25" s="42">
        <v>4621.4277893403059</v>
      </c>
      <c r="C25" s="58">
        <v>5194.8129948201185</v>
      </c>
      <c r="D25" s="30">
        <v>5190.0421504849319</v>
      </c>
      <c r="E25" s="31">
        <v>5432.0494299504626</v>
      </c>
      <c r="F25" s="42">
        <v>5409.187487342565</v>
      </c>
      <c r="G25" s="58">
        <v>5699.7484796088766</v>
      </c>
      <c r="H25" s="30">
        <v>5887.9708657511037</v>
      </c>
      <c r="I25" s="31">
        <v>6498.415454461905</v>
      </c>
      <c r="J25" s="42">
        <v>6393.4077588593991</v>
      </c>
      <c r="K25" s="58">
        <v>6649.5978559024134</v>
      </c>
      <c r="L25" s="30">
        <v>6804.8847710830487</v>
      </c>
      <c r="M25" s="31">
        <v>7129.8793105001778</v>
      </c>
      <c r="N25" s="42">
        <v>7396.6344454989003</v>
      </c>
      <c r="O25" s="31">
        <v>7620.7803691234776</v>
      </c>
      <c r="P25" s="42">
        <v>7711.0585171011617</v>
      </c>
      <c r="Q25" s="31">
        <v>8167.2852634841356</v>
      </c>
      <c r="R25" s="42">
        <v>8495.721508653136</v>
      </c>
      <c r="S25" s="31">
        <v>9024.6746615703414</v>
      </c>
      <c r="T25" s="42">
        <v>9459.5257971118481</v>
      </c>
      <c r="U25" s="31">
        <v>9836.0830961493921</v>
      </c>
      <c r="V25" s="204">
        <v>10081.558812668367</v>
      </c>
      <c r="W25" s="205">
        <v>10069.078041237935</v>
      </c>
      <c r="X25" s="249">
        <v>10074.666624541767</v>
      </c>
      <c r="Y25" s="250">
        <v>10057.405843733604</v>
      </c>
      <c r="Z25" s="249">
        <v>10089.543541990179</v>
      </c>
      <c r="AA25" s="250">
        <v>10393.495203911012</v>
      </c>
      <c r="AB25" s="249">
        <v>10348.648118464444</v>
      </c>
      <c r="AC25" s="250">
        <v>10374.591803447969</v>
      </c>
      <c r="AD25" s="19"/>
    </row>
    <row r="26" spans="1:30" ht="12.75">
      <c r="W26" s="19"/>
      <c r="AD26" s="19"/>
    </row>
    <row r="27" spans="1:30" ht="12.75">
      <c r="A27" s="305" t="s">
        <v>244</v>
      </c>
      <c r="W27" s="19"/>
      <c r="AD27" s="19"/>
    </row>
    <row r="28" spans="1:30" ht="17.100000000000001" customHeight="1">
      <c r="AD28" s="19"/>
    </row>
    <row r="29" spans="1:30" ht="17.100000000000001" customHeight="1">
      <c r="AD29" s="19"/>
    </row>
    <row r="30" spans="1:30" ht="17.100000000000001" customHeight="1">
      <c r="AD30" s="19"/>
    </row>
    <row r="31" spans="1:30" ht="17.100000000000001" customHeight="1">
      <c r="AD31" s="19"/>
    </row>
    <row r="32" spans="1:30" ht="17.100000000000001" customHeight="1">
      <c r="AD32" s="19"/>
    </row>
    <row r="33" spans="30:30" ht="17.100000000000001" customHeight="1">
      <c r="AD33" s="19"/>
    </row>
    <row r="34" spans="30:30" ht="17.100000000000001" customHeight="1">
      <c r="AD34" s="19"/>
    </row>
    <row r="35" spans="30:30" ht="17.100000000000001" customHeight="1">
      <c r="AD35" s="19"/>
    </row>
    <row r="36" spans="30:30" ht="17.100000000000001" customHeight="1">
      <c r="AD36" s="19"/>
    </row>
    <row r="37" spans="30:30" ht="17.100000000000001" customHeight="1">
      <c r="AD37" s="19"/>
    </row>
    <row r="38" spans="30:30" ht="17.100000000000001" customHeight="1">
      <c r="AD38" s="19"/>
    </row>
    <row r="39" spans="30:30" ht="17.100000000000001" customHeight="1">
      <c r="AD39" s="19"/>
    </row>
  </sheetData>
  <phoneticPr fontId="0" type="noConversion"/>
  <printOptions horizontalCentered="1"/>
  <pageMargins left="0.19685039370078741" right="0.19685039370078741" top="0.78740157480314965" bottom="0.59055118110236227" header="0.51181102362204722" footer="0.51181102362204722"/>
  <pageSetup paperSize="9" scale="4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51" sqref="M51"/>
    </sheetView>
  </sheetViews>
  <sheetFormatPr defaultRowHeight="12.75"/>
  <sheetData/>
  <phoneticPr fontId="0" type="noConversion"/>
  <printOptions horizontalCentered="1"/>
  <pageMargins left="0.19685039370078741" right="0.19685039370078741" top="0.59055118110236227" bottom="0.39370078740157483" header="0.51181102362204722" footer="0.51181102362204722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25"/>
  <sheetViews>
    <sheetView zoomScale="90" zoomScaleNormal="90" workbookViewId="0"/>
  </sheetViews>
  <sheetFormatPr defaultRowHeight="12"/>
  <cols>
    <col min="1" max="1" width="49.7109375" style="13" customWidth="1"/>
    <col min="2" max="2" width="10.7109375" style="13" customWidth="1"/>
    <col min="3" max="3" width="10.7109375" style="15" customWidth="1"/>
    <col min="4" max="9" width="10.7109375" style="16" customWidth="1"/>
    <col min="10" max="14" width="10.85546875" style="16" customWidth="1"/>
    <col min="15" max="15" width="11" style="16" bestFit="1" customWidth="1"/>
    <col min="16" max="16384" width="9.140625" style="16"/>
  </cols>
  <sheetData>
    <row r="1" spans="1:15" ht="15.75">
      <c r="A1" s="72" t="s">
        <v>165</v>
      </c>
    </row>
    <row r="2" spans="1:15" ht="9" customHeight="1" thickBot="1">
      <c r="A2" s="8"/>
    </row>
    <row r="3" spans="1:15" s="138" customFormat="1" ht="13.5" thickBot="1">
      <c r="A3" s="142" t="s">
        <v>167</v>
      </c>
      <c r="B3" s="143" t="s">
        <v>145</v>
      </c>
      <c r="C3" s="143" t="s">
        <v>44</v>
      </c>
      <c r="D3" s="144" t="s">
        <v>45</v>
      </c>
      <c r="E3" s="144" t="s">
        <v>46</v>
      </c>
      <c r="F3" s="144" t="s">
        <v>71</v>
      </c>
      <c r="G3" s="144" t="s">
        <v>78</v>
      </c>
      <c r="H3" s="144" t="s">
        <v>80</v>
      </c>
      <c r="I3" s="144" t="s">
        <v>166</v>
      </c>
      <c r="J3" s="144" t="s">
        <v>203</v>
      </c>
      <c r="K3" s="144" t="s">
        <v>204</v>
      </c>
      <c r="L3" s="212" t="s">
        <v>217</v>
      </c>
      <c r="M3" s="212" t="s">
        <v>226</v>
      </c>
      <c r="N3" s="296" t="s">
        <v>239</v>
      </c>
      <c r="O3" s="297" t="s">
        <v>246</v>
      </c>
    </row>
    <row r="4" spans="1:15" ht="12.75">
      <c r="A4" s="73" t="s">
        <v>115</v>
      </c>
      <c r="B4" s="33">
        <f>SUM('Tabulka 1,2,3'!B5:C5)</f>
        <v>23390.427011</v>
      </c>
      <c r="C4" s="33">
        <f>SUM('Tabulka 1,2,3'!D5:E5)</f>
        <v>27424.359199999999</v>
      </c>
      <c r="D4" s="33">
        <f>SUM('Tabulka 1,2,3'!F5:G5)</f>
        <v>27481.229027699999</v>
      </c>
      <c r="E4" s="33">
        <f>SUM('Tabulka 1,2,3'!H5:I5)</f>
        <v>29047.995515459996</v>
      </c>
      <c r="F4" s="33">
        <f>SUM('Tabulka 1,2,3'!J5:K5)</f>
        <v>30579.190452999999</v>
      </c>
      <c r="G4" s="33">
        <f>SUM('Tabulka 1,2,3'!L5:M5)</f>
        <v>32503.105751719999</v>
      </c>
      <c r="H4" s="33">
        <f>SUM('Tabulka 1,2,3'!N5:O5)</f>
        <v>33385.905809659998</v>
      </c>
      <c r="I4" s="33">
        <f>SUM('Tabulka 1,2,3'!P5:Q5)</f>
        <v>33741.015245699993</v>
      </c>
      <c r="J4" s="33">
        <f>SUM('Tabulka 1,2,3'!R5:S5)</f>
        <v>43010.462123999998</v>
      </c>
      <c r="K4" s="163">
        <f>SUM('Tabulka 1,2,3'!T5:U5)</f>
        <v>47480.604608000001</v>
      </c>
      <c r="L4" s="213">
        <f>SUM('Tabulka 1,2,3'!V5:W5)</f>
        <v>47280.695873780001</v>
      </c>
      <c r="M4" s="213">
        <f>SUM('Tabulka 1,2,3'!X5:Y5)</f>
        <v>48684.95953937</v>
      </c>
      <c r="N4" s="298">
        <f>SUM('Tabulka 1,2,3'!Z5:AA5)</f>
        <v>52706.784360240003</v>
      </c>
      <c r="O4" s="214">
        <v>52725.269239379995</v>
      </c>
    </row>
    <row r="5" spans="1:15" ht="12.75">
      <c r="A5" s="140" t="s">
        <v>157</v>
      </c>
      <c r="B5" s="139">
        <f>SUM('Tabulka 1,2,3'!B4:C4)</f>
        <v>79580.059166666673</v>
      </c>
      <c r="C5" s="139">
        <f>SUM('Tabulka 1,2,3'!D4:E4)</f>
        <v>83206.012468333342</v>
      </c>
      <c r="D5" s="139">
        <f>SUM('Tabulka 1,2,3'!F4:G4)</f>
        <v>87728.700484999994</v>
      </c>
      <c r="E5" s="139">
        <f>SUM('Tabulka 1,2,3'!H4:I4)</f>
        <v>99189.587819999986</v>
      </c>
      <c r="F5" s="139">
        <f>SUM('Tabulka 1,2,3'!J4:K4)</f>
        <v>104217.448217</v>
      </c>
      <c r="G5" s="139">
        <f>SUM('Tabulka 1,2,3'!L4:M4)</f>
        <v>111248.73458833335</v>
      </c>
      <c r="H5" s="139">
        <f>SUM('Tabulka 1,2,3'!N4:O4)</f>
        <v>121483.79213833333</v>
      </c>
      <c r="I5" s="139">
        <f>SUM('Tabulka 1,2,3'!P4:Q4)</f>
        <v>129830.19921799999</v>
      </c>
      <c r="J5" s="139">
        <f>SUM('Tabulka 1,2,3'!R4:S4)</f>
        <v>137341.113167</v>
      </c>
      <c r="K5" s="139">
        <f>SUM('Tabulka 1,2,3'!T4:U4)</f>
        <v>151720.254266</v>
      </c>
      <c r="L5" s="215">
        <f>SUM('Tabulka 1,2,3'!V4:W4)</f>
        <v>161643.90603299998</v>
      </c>
      <c r="M5" s="215">
        <f>SUM('Tabulka 1,2,3'!X4:Y4)</f>
        <v>160112.90358799999</v>
      </c>
      <c r="N5" s="299">
        <f>SUM('Tabulka 1,2,3'!Z4:AA4)</f>
        <v>160011.11892400001</v>
      </c>
      <c r="O5" s="300">
        <v>162854.666448</v>
      </c>
    </row>
    <row r="6" spans="1:15" ht="13.5" thickBot="1">
      <c r="A6" s="75" t="s">
        <v>116</v>
      </c>
      <c r="B6" s="76">
        <f>SUM(B4:B5)</f>
        <v>102970.48617766667</v>
      </c>
      <c r="C6" s="76">
        <f t="shared" ref="C6:I6" si="0">SUM(C4:C5)</f>
        <v>110630.37166833333</v>
      </c>
      <c r="D6" s="76">
        <f t="shared" si="0"/>
        <v>115209.92951269999</v>
      </c>
      <c r="E6" s="76">
        <f t="shared" si="0"/>
        <v>128237.58333545999</v>
      </c>
      <c r="F6" s="76">
        <f t="shared" si="0"/>
        <v>134796.63866999999</v>
      </c>
      <c r="G6" s="76">
        <f t="shared" si="0"/>
        <v>143751.84034005334</v>
      </c>
      <c r="H6" s="76">
        <f t="shared" si="0"/>
        <v>154869.69794799332</v>
      </c>
      <c r="I6" s="76">
        <f t="shared" si="0"/>
        <v>163571.21446369999</v>
      </c>
      <c r="J6" s="76">
        <f t="shared" ref="J6:O6" si="1">SUM(J4:J5)</f>
        <v>180351.57529100002</v>
      </c>
      <c r="K6" s="164">
        <f t="shared" si="1"/>
        <v>199200.858874</v>
      </c>
      <c r="L6" s="216">
        <f t="shared" si="1"/>
        <v>208924.60190677998</v>
      </c>
      <c r="M6" s="216">
        <f t="shared" si="1"/>
        <v>208797.86312736999</v>
      </c>
      <c r="N6" s="303">
        <f t="shared" si="1"/>
        <v>212717.90328424002</v>
      </c>
      <c r="O6" s="280">
        <f t="shared" si="1"/>
        <v>215579.93568738</v>
      </c>
    </row>
    <row r="7" spans="1:15" ht="13.5" thickBot="1">
      <c r="A7" s="145" t="s">
        <v>168</v>
      </c>
      <c r="B7" s="143" t="s">
        <v>145</v>
      </c>
      <c r="C7" s="143" t="s">
        <v>44</v>
      </c>
      <c r="D7" s="144" t="s">
        <v>45</v>
      </c>
      <c r="E7" s="144" t="s">
        <v>46</v>
      </c>
      <c r="F7" s="144" t="s">
        <v>71</v>
      </c>
      <c r="G7" s="144" t="s">
        <v>78</v>
      </c>
      <c r="H7" s="144" t="s">
        <v>80</v>
      </c>
      <c r="I7" s="144" t="s">
        <v>166</v>
      </c>
      <c r="J7" s="144" t="s">
        <v>203</v>
      </c>
      <c r="K7" s="144" t="s">
        <v>204</v>
      </c>
      <c r="L7" s="212" t="s">
        <v>217</v>
      </c>
      <c r="M7" s="212" t="s">
        <v>226</v>
      </c>
      <c r="N7" s="296" t="s">
        <v>239</v>
      </c>
      <c r="O7" s="297" t="s">
        <v>246</v>
      </c>
    </row>
    <row r="8" spans="1:15" ht="12.75">
      <c r="A8" s="73" t="s">
        <v>115</v>
      </c>
      <c r="B8" s="146">
        <f>B4/B6</f>
        <v>0.22715661428112363</v>
      </c>
      <c r="C8" s="146">
        <f t="shared" ref="C8:I8" si="2">C4/C6</f>
        <v>0.24789177498397491</v>
      </c>
      <c r="D8" s="146">
        <f t="shared" si="2"/>
        <v>0.23853177537679726</v>
      </c>
      <c r="E8" s="146">
        <f t="shared" si="2"/>
        <v>0.22651702223265233</v>
      </c>
      <c r="F8" s="146">
        <f t="shared" si="2"/>
        <v>0.22685425063055101</v>
      </c>
      <c r="G8" s="146">
        <f t="shared" si="2"/>
        <v>0.22610566706368426</v>
      </c>
      <c r="H8" s="146">
        <f t="shared" si="2"/>
        <v>0.215574164940073</v>
      </c>
      <c r="I8" s="146">
        <f t="shared" si="2"/>
        <v>0.20627721910805924</v>
      </c>
      <c r="J8" s="146">
        <f t="shared" ref="J8:N8" si="3">J4/J6</f>
        <v>0.23848121123756175</v>
      </c>
      <c r="K8" s="165">
        <f t="shared" si="3"/>
        <v>0.23835542113818287</v>
      </c>
      <c r="L8" s="217">
        <f t="shared" si="3"/>
        <v>0.22630506624048116</v>
      </c>
      <c r="M8" s="217">
        <f t="shared" si="3"/>
        <v>0.23316790129059611</v>
      </c>
      <c r="N8" s="301">
        <f t="shared" si="3"/>
        <v>0.24777784825103141</v>
      </c>
      <c r="O8" s="218">
        <f>O4/O6</f>
        <v>0.24457410227563456</v>
      </c>
    </row>
    <row r="9" spans="1:15" ht="13.5" thickBot="1">
      <c r="A9" s="141" t="s">
        <v>157</v>
      </c>
      <c r="B9" s="147">
        <f>B5/B6</f>
        <v>0.77284338571887645</v>
      </c>
      <c r="C9" s="147">
        <f t="shared" ref="C9:H9" si="4">C5/C6</f>
        <v>0.75210822501602514</v>
      </c>
      <c r="D9" s="147">
        <f t="shared" si="4"/>
        <v>0.76146822462320274</v>
      </c>
      <c r="E9" s="147">
        <f t="shared" si="4"/>
        <v>0.77348297776734765</v>
      </c>
      <c r="F9" s="147">
        <f t="shared" si="4"/>
        <v>0.77314574936944913</v>
      </c>
      <c r="G9" s="147">
        <f t="shared" si="4"/>
        <v>0.77389433293631571</v>
      </c>
      <c r="H9" s="147">
        <f t="shared" si="4"/>
        <v>0.78442583505992702</v>
      </c>
      <c r="I9" s="147">
        <f t="shared" ref="I9:M9" si="5">I5/I6</f>
        <v>0.7937227808919407</v>
      </c>
      <c r="J9" s="147">
        <f t="shared" si="5"/>
        <v>0.76151878876243817</v>
      </c>
      <c r="K9" s="147">
        <f t="shared" si="5"/>
        <v>0.76164457886181713</v>
      </c>
      <c r="L9" s="219">
        <f t="shared" si="5"/>
        <v>0.77369493375951881</v>
      </c>
      <c r="M9" s="219">
        <f t="shared" si="5"/>
        <v>0.76683209870940394</v>
      </c>
      <c r="N9" s="302">
        <f t="shared" ref="N9" si="6">N5/N6</f>
        <v>0.75222215174896856</v>
      </c>
      <c r="O9" s="220">
        <f>O5/O6</f>
        <v>0.75542589772436541</v>
      </c>
    </row>
    <row r="10" spans="1:15" ht="12.75">
      <c r="A10" s="77"/>
      <c r="B10" s="20"/>
      <c r="C10" s="78"/>
    </row>
    <row r="11" spans="1:15" ht="12.75">
      <c r="A11" s="77"/>
      <c r="B11" s="20"/>
      <c r="C11" s="78"/>
    </row>
    <row r="12" spans="1:15" ht="12.75">
      <c r="A12" s="77"/>
      <c r="B12" s="20"/>
      <c r="C12" s="78"/>
    </row>
    <row r="13" spans="1:15" ht="12.75">
      <c r="A13" s="77"/>
      <c r="B13" s="20"/>
      <c r="C13" s="78"/>
    </row>
    <row r="14" spans="1:15">
      <c r="A14" s="17"/>
      <c r="B14" s="14"/>
    </row>
    <row r="15" spans="1:15" ht="15.75">
      <c r="A15" s="72" t="s">
        <v>169</v>
      </c>
      <c r="B15" s="14"/>
    </row>
    <row r="16" spans="1:15" ht="9" customHeight="1" thickBot="1">
      <c r="A16" s="17"/>
      <c r="B16" s="14"/>
    </row>
    <row r="17" spans="1:15" ht="13.5" thickBot="1">
      <c r="A17" s="74" t="s">
        <v>117</v>
      </c>
      <c r="B17" s="143" t="s">
        <v>145</v>
      </c>
      <c r="C17" s="143" t="s">
        <v>44</v>
      </c>
      <c r="D17" s="144" t="s">
        <v>45</v>
      </c>
      <c r="E17" s="144" t="s">
        <v>46</v>
      </c>
      <c r="F17" s="144" t="s">
        <v>71</v>
      </c>
      <c r="G17" s="144" t="s">
        <v>78</v>
      </c>
      <c r="H17" s="144" t="s">
        <v>80</v>
      </c>
      <c r="I17" s="144" t="s">
        <v>166</v>
      </c>
      <c r="J17" s="144" t="s">
        <v>203</v>
      </c>
      <c r="K17" s="144" t="s">
        <v>204</v>
      </c>
      <c r="L17" s="212" t="s">
        <v>217</v>
      </c>
      <c r="M17" s="212" t="s">
        <v>226</v>
      </c>
      <c r="N17" s="296" t="s">
        <v>239</v>
      </c>
      <c r="O17" s="297" t="s">
        <v>246</v>
      </c>
    </row>
    <row r="18" spans="1:15" ht="12.75">
      <c r="A18" s="73" t="s">
        <v>118</v>
      </c>
      <c r="B18" s="33">
        <f>AVERAGE('Tabulka 1,2,3'!B5*1000000/'Tabulka 1,2,3'!B24,'Tabulka 1,2,3'!C5*1000000/'Tabulka 1,2,3'!C24)</f>
        <v>5741858.583333334</v>
      </c>
      <c r="C18" s="33">
        <f>AVERAGE('Tabulka 1,2,3'!D5*1000000/'Tabulka 1,2,3'!D24,'Tabulka 1,2,3'!E5*1000000/'Tabulka 1,2,3'!E24)</f>
        <v>5830008.333333333</v>
      </c>
      <c r="D18" s="33">
        <f>AVERAGE('Tabulka 1,2,3'!F5*1000000/'Tabulka 1,2,3'!F24,'Tabulka 1,2,3'!G5*1000000/'Tabulka 1,2,3'!G24)</f>
        <v>5838370.666666667</v>
      </c>
      <c r="E18" s="33">
        <f>AVERAGE('Tabulka 1,2,3'!H5*1000000/'Tabulka 1,2,3'!H24,'Tabulka 1,2,3'!I5*1000000/'Tabulka 1,2,3'!I24)</f>
        <v>5823069.5</v>
      </c>
      <c r="F18" s="33">
        <f>AVERAGE('Tabulka 1,2,3'!J5*1000000/'Tabulka 1,2,3'!J24,'Tabulka 1,2,3'!K5*1000000/'Tabulka 1,2,3'!K24)</f>
        <v>5801309.5</v>
      </c>
      <c r="G18" s="33">
        <f>AVERAGE('Tabulka 1,2,3'!L5*1000000/'Tabulka 1,2,3'!L24,'Tabulka 1,2,3'!M5*1000000/'Tabulka 1,2,3'!M24)</f>
        <v>5798215.916666667</v>
      </c>
      <c r="H18" s="33">
        <f>AVERAGE(5869354,5817435.16666667)</f>
        <v>5843394.5833333349</v>
      </c>
      <c r="I18" s="33">
        <f>AVERAGE(5872050,5816209)</f>
        <v>5844129.5</v>
      </c>
      <c r="J18" s="33">
        <f>AVERAGE('Tabulka 1,2,3'!R5*1000000/'Tabulka 1,2,3'!R24,'Tabulka 1,2,3'!S5*1000000/'Tabulka 1,2,3'!S24)</f>
        <v>5845027.916666667</v>
      </c>
      <c r="K18" s="33">
        <f>AVERAGE('Tabulka 1,2,3'!T5*1000000/'Tabulka 1,2,3'!T24,'Tabulka 1,2,3'!U5*1000000/'Tabulka 1,2,3'!U24)</f>
        <v>5815997.083333333</v>
      </c>
      <c r="L18" s="221">
        <f>AVERAGE('Tabulka 1,2,3'!V5*1000000/'Tabulka 1,2,3'!V24,'Tabulka 1,2,3'!W5*1000000/'Tabulka 1,2,3'!W24)</f>
        <v>5816425.666666667</v>
      </c>
      <c r="M18" s="213">
        <f>AVERAGE('Tabulka 1,2,3'!X5*1000000/'Tabulka 1,2,3'!X24,'Tabulka 1,2,3'!Y5*1000000/'Tabulka 1,2,3'!Y24)</f>
        <v>5991267.916666667</v>
      </c>
      <c r="N18" s="298">
        <f>AVERAGE('Tabulka 1,2,3'!Z5*1000000/'Tabulka 1,2,3'!Z24,'Tabulka 1,2,3'!AA5*1000000/'Tabulka 1,2,3'!AA24)</f>
        <v>6074192.5</v>
      </c>
      <c r="O18" s="214">
        <v>6076212.416666667</v>
      </c>
    </row>
    <row r="19" spans="1:15" ht="12.75">
      <c r="A19" s="140" t="s">
        <v>119</v>
      </c>
      <c r="B19" s="33">
        <f>AVERAGE('Tabulka 1,2,3'!B4*1000000/'Tabulka 1,2,3'!B23,'Tabulka 1,2,3'!C4*1000000/'Tabulka 1,2,3'!C23)</f>
        <v>4748927.5</v>
      </c>
      <c r="C19" s="33">
        <f>AVERAGE('Tabulka 1,2,3'!D4*1000000/'Tabulka 1,2,3'!D23,'Tabulka 1,2,3'!E4*1000000/'Tabulka 1,2,3'!E23)</f>
        <v>4585314.75</v>
      </c>
      <c r="D19" s="33">
        <f>AVERAGE('Tabulka 1,2,3'!F4*1000000/'Tabulka 1,2,3'!F23,'Tabulka 1,2,3'!G4*1000000/'Tabulka 1,2,3'!G23)</f>
        <v>4532645.25</v>
      </c>
      <c r="E19" s="33">
        <f>AVERAGE('Tabulka 1,2,3'!H4*1000000/'Tabulka 1,2,3'!H23,'Tabulka 1,2,3'!I4*1000000/'Tabulka 1,2,3'!I23)</f>
        <v>4530131</v>
      </c>
      <c r="F19" s="33">
        <f>AVERAGE('Tabulka 1,2,3'!J4*1000000/'Tabulka 1,2,3'!J23,'Tabulka 1,2,3'!K4*1000000/'Tabulka 1,2,3'!K23)</f>
        <v>4533492.5</v>
      </c>
      <c r="G19" s="33">
        <f>AVERAGE('Tabulka 1,2,3'!L4*1000000/'Tabulka 1,2,3'!L23,'Tabulka 1,2,3'!M4*1000000/'Tabulka 1,2,3'!M23)</f>
        <v>4517903.916666666</v>
      </c>
      <c r="H19" s="33">
        <f>AVERAGE(4437184,4501153)</f>
        <v>4469168.5</v>
      </c>
      <c r="I19" s="33">
        <f>AVERAGE(4430300,4484544)</f>
        <v>4457422</v>
      </c>
      <c r="J19" s="33">
        <f>AVERAGE('Tabulka 1,2,3'!R4*1000000/'Tabulka 1,2,3'!R23,'Tabulka 1,2,3'!S4*1000000/'Tabulka 1,2,3'!S23)</f>
        <v>4448483.916666666</v>
      </c>
      <c r="K19" s="33">
        <f>AVERAGE('Tabulka 1,2,3'!T4*1000000/'Tabulka 1,2,3'!T23,'Tabulka 1,2,3'!U4*1000000/'Tabulka 1,2,3'!U23)</f>
        <v>4507455.916666667</v>
      </c>
      <c r="L19" s="221">
        <f>AVERAGE('Tabulka 1,2,3'!V4*1000000/'Tabulka 1,2,3'!V23,'Tabulka 1,2,3'!W4*1000000/'Tabulka 1,2,3'!W23)</f>
        <v>4551719.166666667</v>
      </c>
      <c r="M19" s="215">
        <f>AVERAGE('Tabulka 1,2,3'!X4*1000000/'Tabulka 1,2,3'!X23,'Tabulka 1,2,3'!Y4*1000000/'Tabulka 1,2,3'!Y23)</f>
        <v>4380144.583333334</v>
      </c>
      <c r="N19" s="299">
        <f>AVERAGE('Tabulka 1,2,3'!Z4*1000000/'Tabulka 1,2,3'!Z23,'Tabulka 1,2,3'!AA4*1000000/'Tabulka 1,2,3'!AA23)</f>
        <v>4310694.083333333</v>
      </c>
      <c r="O19" s="300">
        <v>4326584.583333333</v>
      </c>
    </row>
    <row r="20" spans="1:15" ht="13.5" thickBot="1">
      <c r="A20" s="141" t="s">
        <v>53</v>
      </c>
      <c r="B20" s="76">
        <f>SUM(B18:B19)</f>
        <v>10490786.083333334</v>
      </c>
      <c r="C20" s="76">
        <f t="shared" ref="C20:I20" si="7">SUM(C18:C19)</f>
        <v>10415323.083333332</v>
      </c>
      <c r="D20" s="76">
        <f t="shared" si="7"/>
        <v>10371015.916666668</v>
      </c>
      <c r="E20" s="76">
        <f t="shared" si="7"/>
        <v>10353200.5</v>
      </c>
      <c r="F20" s="76">
        <f t="shared" si="7"/>
        <v>10334802</v>
      </c>
      <c r="G20" s="76">
        <f t="shared" si="7"/>
        <v>10316119.833333332</v>
      </c>
      <c r="H20" s="76">
        <f t="shared" si="7"/>
        <v>10312563.083333336</v>
      </c>
      <c r="I20" s="76">
        <f t="shared" si="7"/>
        <v>10301551.5</v>
      </c>
      <c r="J20" s="76">
        <f t="shared" ref="J20:O20" si="8">SUM(J18:J19)</f>
        <v>10293511.833333332</v>
      </c>
      <c r="K20" s="76">
        <f t="shared" si="8"/>
        <v>10323453</v>
      </c>
      <c r="L20" s="222">
        <f t="shared" si="8"/>
        <v>10368144.833333334</v>
      </c>
      <c r="M20" s="222">
        <f t="shared" si="8"/>
        <v>10371412.5</v>
      </c>
      <c r="N20" s="222">
        <f t="shared" si="8"/>
        <v>10384886.583333332</v>
      </c>
      <c r="O20" s="280">
        <f t="shared" si="8"/>
        <v>10402797</v>
      </c>
    </row>
    <row r="21" spans="1:15" ht="13.5" thickBot="1">
      <c r="A21" s="145" t="s">
        <v>227</v>
      </c>
      <c r="B21" s="143" t="s">
        <v>145</v>
      </c>
      <c r="C21" s="143" t="s">
        <v>44</v>
      </c>
      <c r="D21" s="144" t="s">
        <v>45</v>
      </c>
      <c r="E21" s="144" t="s">
        <v>46</v>
      </c>
      <c r="F21" s="144" t="s">
        <v>71</v>
      </c>
      <c r="G21" s="144" t="s">
        <v>78</v>
      </c>
      <c r="H21" s="144" t="s">
        <v>80</v>
      </c>
      <c r="I21" s="144" t="s">
        <v>166</v>
      </c>
      <c r="J21" s="144" t="s">
        <v>203</v>
      </c>
      <c r="K21" s="144" t="s">
        <v>204</v>
      </c>
      <c r="L21" s="212" t="s">
        <v>217</v>
      </c>
      <c r="M21" s="212" t="s">
        <v>226</v>
      </c>
      <c r="N21" s="296" t="s">
        <v>239</v>
      </c>
      <c r="O21" s="297" t="s">
        <v>246</v>
      </c>
    </row>
    <row r="22" spans="1:15" ht="12.75">
      <c r="A22" s="73" t="s">
        <v>118</v>
      </c>
      <c r="B22" s="146">
        <f>B18/B20</f>
        <v>0.5473239600658143</v>
      </c>
      <c r="C22" s="146">
        <f t="shared" ref="C22:I22" si="9">C18/C20</f>
        <v>0.55975299918084642</v>
      </c>
      <c r="D22" s="146">
        <f t="shared" si="9"/>
        <v>0.56295069967872235</v>
      </c>
      <c r="E22" s="146">
        <f t="shared" si="9"/>
        <v>0.56244148850396547</v>
      </c>
      <c r="F22" s="146">
        <f t="shared" si="9"/>
        <v>0.56133726606470058</v>
      </c>
      <c r="G22" s="146">
        <f t="shared" si="9"/>
        <v>0.56205395151881965</v>
      </c>
      <c r="H22" s="146">
        <f t="shared" si="9"/>
        <v>0.5666287358549249</v>
      </c>
      <c r="I22" s="146">
        <f t="shared" si="9"/>
        <v>0.56730575971978592</v>
      </c>
      <c r="J22" s="146">
        <f t="shared" ref="J22:O22" si="10">J18/J20</f>
        <v>0.56783612933137129</v>
      </c>
      <c r="K22" s="146">
        <f t="shared" si="10"/>
        <v>0.56337710680073161</v>
      </c>
      <c r="L22" s="223">
        <f t="shared" si="10"/>
        <v>0.56099000931844623</v>
      </c>
      <c r="M22" s="217">
        <f t="shared" si="10"/>
        <v>0.57767135543655856</v>
      </c>
      <c r="N22" s="301">
        <f t="shared" si="10"/>
        <v>0.58490696564259548</v>
      </c>
      <c r="O22" s="218">
        <f t="shared" si="10"/>
        <v>0.58409410629340042</v>
      </c>
    </row>
    <row r="23" spans="1:15" ht="13.5" thickBot="1">
      <c r="A23" s="141" t="s">
        <v>119</v>
      </c>
      <c r="B23" s="147">
        <f>B19/B20</f>
        <v>0.4526760399341857</v>
      </c>
      <c r="C23" s="147">
        <f t="shared" ref="C23:I23" si="11">C19/C20</f>
        <v>0.44024700081915369</v>
      </c>
      <c r="D23" s="147">
        <f t="shared" si="11"/>
        <v>0.43704930032127753</v>
      </c>
      <c r="E23" s="147">
        <f t="shared" si="11"/>
        <v>0.43755851149603447</v>
      </c>
      <c r="F23" s="147">
        <f t="shared" si="11"/>
        <v>0.43866273393529936</v>
      </c>
      <c r="G23" s="147">
        <f t="shared" si="11"/>
        <v>0.43794604848118041</v>
      </c>
      <c r="H23" s="147">
        <f t="shared" si="11"/>
        <v>0.43337126414507499</v>
      </c>
      <c r="I23" s="147">
        <f t="shared" si="11"/>
        <v>0.43269424028021408</v>
      </c>
      <c r="J23" s="147">
        <f t="shared" ref="J23:O23" si="12">J19/J20</f>
        <v>0.43216387066862877</v>
      </c>
      <c r="K23" s="147">
        <f t="shared" si="12"/>
        <v>0.43662289319926839</v>
      </c>
      <c r="L23" s="219">
        <f t="shared" si="12"/>
        <v>0.43900999068155377</v>
      </c>
      <c r="M23" s="219">
        <f t="shared" si="12"/>
        <v>0.42232864456344149</v>
      </c>
      <c r="N23" s="302">
        <f t="shared" si="12"/>
        <v>0.41509303435740463</v>
      </c>
      <c r="O23" s="220">
        <f t="shared" si="12"/>
        <v>0.41590589370659958</v>
      </c>
    </row>
    <row r="25" spans="1:15" ht="12.75">
      <c r="A25" s="304" t="s">
        <v>244</v>
      </c>
    </row>
  </sheetData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scale="73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30"/>
  <sheetViews>
    <sheetView workbookViewId="0">
      <selection activeCell="K21" sqref="K21"/>
    </sheetView>
  </sheetViews>
  <sheetFormatPr defaultRowHeight="12.75"/>
  <cols>
    <col min="1" max="1" width="10" customWidth="1"/>
  </cols>
  <sheetData>
    <row r="1" spans="1:2" ht="15" customHeight="1">
      <c r="A1" s="8" t="s">
        <v>120</v>
      </c>
    </row>
    <row r="2" spans="1:2" ht="15" customHeight="1">
      <c r="A2" s="8"/>
      <c r="B2" s="8" t="s">
        <v>247</v>
      </c>
    </row>
    <row r="4" spans="1:2">
      <c r="A4" s="12" t="s">
        <v>121</v>
      </c>
    </row>
    <row r="28" spans="1:1">
      <c r="A28" s="132" t="s">
        <v>122</v>
      </c>
    </row>
    <row r="30" spans="1:1">
      <c r="A30" s="12" t="s">
        <v>122</v>
      </c>
    </row>
  </sheetData>
  <phoneticPr fontId="0" type="noConversion"/>
  <printOptions horizontalCentered="1"/>
  <pageMargins left="0.59055118110236227" right="0.59055118110236227" top="0.98425196850393704" bottom="0.78740157480314965" header="0.51181102362204722" footer="0.51181102362204722"/>
  <pageSetup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D55"/>
  <sheetViews>
    <sheetView zoomScale="85" zoomScaleNormal="85" workbookViewId="0">
      <pane xSplit="2" ySplit="4" topLeftCell="R5" activePane="bottomRight" state="frozen"/>
      <selection pane="topRight" activeCell="C1" sqref="C1"/>
      <selection pane="bottomLeft" activeCell="A5" sqref="A5"/>
      <selection pane="bottomRight"/>
    </sheetView>
  </sheetViews>
  <sheetFormatPr defaultRowHeight="12"/>
  <cols>
    <col min="1" max="1" width="3.5703125" style="3" customWidth="1"/>
    <col min="2" max="2" width="43.140625" style="3" customWidth="1"/>
    <col min="3" max="3" width="10.85546875" style="3" bestFit="1" customWidth="1"/>
    <col min="4" max="4" width="10.42578125" style="3" bestFit="1" customWidth="1"/>
    <col min="5" max="5" width="10.85546875" style="3" bestFit="1" customWidth="1"/>
    <col min="6" max="6" width="10.42578125" style="3" bestFit="1" customWidth="1"/>
    <col min="7" max="7" width="10.85546875" style="3" bestFit="1" customWidth="1"/>
    <col min="8" max="8" width="10.42578125" style="3" bestFit="1" customWidth="1"/>
    <col min="9" max="9" width="10.85546875" style="3" bestFit="1" customWidth="1"/>
    <col min="10" max="10" width="10.42578125" style="3" bestFit="1" customWidth="1"/>
    <col min="11" max="11" width="10.85546875" style="3" bestFit="1" customWidth="1"/>
    <col min="12" max="12" width="10.7109375" style="3" bestFit="1" customWidth="1"/>
    <col min="13" max="13" width="10.28515625" style="3" bestFit="1" customWidth="1"/>
    <col min="14" max="14" width="10.7109375" style="3" bestFit="1" customWidth="1"/>
    <col min="15" max="15" width="10.28515625" style="3" bestFit="1" customWidth="1"/>
    <col min="16" max="16" width="12.28515625" style="3" bestFit="1" customWidth="1"/>
    <col min="17" max="23" width="11.28515625" style="3" customWidth="1"/>
    <col min="24" max="30" width="11.28515625" style="186" customWidth="1"/>
    <col min="31" max="16384" width="9.140625" style="3"/>
  </cols>
  <sheetData>
    <row r="1" spans="1:30" ht="18">
      <c r="A1" s="224" t="s">
        <v>252</v>
      </c>
    </row>
    <row r="2" spans="1:30" ht="12.75" thickBot="1">
      <c r="P2" s="2"/>
      <c r="S2" s="2"/>
      <c r="U2" s="2"/>
      <c r="V2" s="181"/>
      <c r="W2" s="162"/>
    </row>
    <row r="3" spans="1:30" ht="12.75">
      <c r="A3" s="319" t="s">
        <v>0</v>
      </c>
      <c r="B3" s="319" t="s">
        <v>1</v>
      </c>
      <c r="C3" s="93">
        <v>1998</v>
      </c>
      <c r="D3" s="94">
        <v>1998</v>
      </c>
      <c r="E3" s="95">
        <v>1999</v>
      </c>
      <c r="F3" s="96">
        <v>1999</v>
      </c>
      <c r="G3" s="93">
        <v>2000</v>
      </c>
      <c r="H3" s="94">
        <v>2000</v>
      </c>
      <c r="I3" s="93">
        <v>2001</v>
      </c>
      <c r="J3" s="94">
        <v>2001</v>
      </c>
      <c r="K3" s="93">
        <v>2002</v>
      </c>
      <c r="L3" s="94">
        <v>2002</v>
      </c>
      <c r="M3" s="93">
        <v>2003</v>
      </c>
      <c r="N3" s="94">
        <v>2003</v>
      </c>
      <c r="O3" s="93">
        <v>2004</v>
      </c>
      <c r="P3" s="94">
        <v>2004</v>
      </c>
      <c r="Q3" s="93">
        <v>2005</v>
      </c>
      <c r="R3" s="94">
        <v>2005</v>
      </c>
      <c r="S3" s="151">
        <v>2006</v>
      </c>
      <c r="T3" s="152">
        <v>2006</v>
      </c>
      <c r="U3" s="151">
        <v>2007</v>
      </c>
      <c r="V3" s="152">
        <v>2007</v>
      </c>
      <c r="W3" s="151">
        <v>2008</v>
      </c>
      <c r="X3" s="152">
        <v>2008</v>
      </c>
      <c r="Y3" s="151">
        <v>2009</v>
      </c>
      <c r="Z3" s="257">
        <v>2009</v>
      </c>
      <c r="AA3" s="275">
        <v>2010</v>
      </c>
      <c r="AB3" s="276">
        <v>2010</v>
      </c>
      <c r="AC3" s="275">
        <v>2011</v>
      </c>
      <c r="AD3" s="276">
        <v>2011</v>
      </c>
    </row>
    <row r="4" spans="1:30" ht="13.5" thickBot="1">
      <c r="A4" s="320"/>
      <c r="B4" s="320"/>
      <c r="C4" s="97" t="s">
        <v>2</v>
      </c>
      <c r="D4" s="98" t="s">
        <v>3</v>
      </c>
      <c r="E4" s="99" t="s">
        <v>2</v>
      </c>
      <c r="F4" s="100" t="s">
        <v>3</v>
      </c>
      <c r="G4" s="97" t="s">
        <v>2</v>
      </c>
      <c r="H4" s="98" t="s">
        <v>3</v>
      </c>
      <c r="I4" s="97" t="s">
        <v>2</v>
      </c>
      <c r="J4" s="98" t="s">
        <v>3</v>
      </c>
      <c r="K4" s="97" t="s">
        <v>2</v>
      </c>
      <c r="L4" s="98" t="s">
        <v>73</v>
      </c>
      <c r="M4" s="97" t="s">
        <v>77</v>
      </c>
      <c r="N4" s="98" t="s">
        <v>73</v>
      </c>
      <c r="O4" s="97" t="s">
        <v>77</v>
      </c>
      <c r="P4" s="98" t="s">
        <v>3</v>
      </c>
      <c r="Q4" s="97" t="s">
        <v>77</v>
      </c>
      <c r="R4" s="98" t="s">
        <v>3</v>
      </c>
      <c r="S4" s="153" t="s">
        <v>77</v>
      </c>
      <c r="T4" s="154" t="s">
        <v>3</v>
      </c>
      <c r="U4" s="153" t="s">
        <v>77</v>
      </c>
      <c r="V4" s="154" t="s">
        <v>3</v>
      </c>
      <c r="W4" s="153" t="s">
        <v>77</v>
      </c>
      <c r="X4" s="154" t="s">
        <v>3</v>
      </c>
      <c r="Y4" s="153" t="s">
        <v>77</v>
      </c>
      <c r="Z4" s="154" t="s">
        <v>3</v>
      </c>
      <c r="AA4" s="277" t="s">
        <v>77</v>
      </c>
      <c r="AB4" s="279" t="s">
        <v>3</v>
      </c>
      <c r="AC4" s="277" t="s">
        <v>77</v>
      </c>
      <c r="AD4" s="279" t="s">
        <v>3</v>
      </c>
    </row>
    <row r="5" spans="1:30" ht="12.75">
      <c r="A5" s="92">
        <v>1</v>
      </c>
      <c r="B5" s="79" t="s">
        <v>4</v>
      </c>
      <c r="C5" s="32">
        <v>49479151.259852171</v>
      </c>
      <c r="D5" s="34">
        <v>51265820.273860633</v>
      </c>
      <c r="E5" s="40">
        <v>53956226.621014886</v>
      </c>
      <c r="F5" s="56">
        <v>53077182.378985114</v>
      </c>
      <c r="G5" s="32">
        <v>55486798.962153472</v>
      </c>
      <c r="H5" s="34">
        <v>54880272.067846522</v>
      </c>
      <c r="I5" s="32">
        <v>58804322</v>
      </c>
      <c r="J5" s="34">
        <v>63634929.649999999</v>
      </c>
      <c r="K5" s="32">
        <v>68018498</v>
      </c>
      <c r="L5" s="34">
        <v>68049406</v>
      </c>
      <c r="M5" s="32">
        <v>73130093</v>
      </c>
      <c r="N5" s="34">
        <v>71543054</v>
      </c>
      <c r="O5" s="32">
        <v>77439410.223119989</v>
      </c>
      <c r="P5" s="34">
        <v>78049688.204290003</v>
      </c>
      <c r="Q5" s="32">
        <v>81885583</v>
      </c>
      <c r="R5" s="149">
        <v>80562079.419009998</v>
      </c>
      <c r="S5" s="155">
        <v>85302402</v>
      </c>
      <c r="T5" s="156">
        <v>81768042</v>
      </c>
      <c r="U5" s="230">
        <v>88284387</v>
      </c>
      <c r="V5" s="231">
        <v>92310434</v>
      </c>
      <c r="W5" s="230">
        <v>93319789.589001</v>
      </c>
      <c r="X5" s="231">
        <v>98625037.410999</v>
      </c>
      <c r="Y5" s="258">
        <v>103795850</v>
      </c>
      <c r="Z5" s="259">
        <v>107042839</v>
      </c>
      <c r="AA5" s="230">
        <v>105733572</v>
      </c>
      <c r="AB5" s="231">
        <v>109848079</v>
      </c>
      <c r="AC5" s="230">
        <v>108454383</v>
      </c>
      <c r="AD5" s="231">
        <v>110713090</v>
      </c>
    </row>
    <row r="6" spans="1:30" ht="12.75">
      <c r="A6" s="88"/>
      <c r="B6" s="80" t="s">
        <v>5</v>
      </c>
      <c r="C6" s="28"/>
      <c r="D6" s="29"/>
      <c r="E6" s="41"/>
      <c r="F6" s="57"/>
      <c r="G6" s="28"/>
      <c r="H6" s="29"/>
      <c r="I6" s="28"/>
      <c r="J6" s="29"/>
      <c r="K6" s="28"/>
      <c r="L6" s="81"/>
      <c r="M6" s="28"/>
      <c r="N6" s="81"/>
      <c r="O6" s="28"/>
      <c r="P6" s="81"/>
      <c r="Q6" s="28"/>
      <c r="R6" s="87"/>
      <c r="S6" s="157"/>
      <c r="T6" s="158"/>
      <c r="U6" s="226"/>
      <c r="V6" s="227"/>
      <c r="W6" s="226"/>
      <c r="X6" s="227"/>
      <c r="Y6" s="260"/>
      <c r="Z6" s="261"/>
      <c r="AA6" s="226"/>
      <c r="AB6" s="227"/>
      <c r="AC6" s="226"/>
      <c r="AD6" s="227"/>
    </row>
    <row r="7" spans="1:30" ht="39" customHeight="1">
      <c r="A7" s="88" t="s">
        <v>6</v>
      </c>
      <c r="B7" s="82" t="s">
        <v>82</v>
      </c>
      <c r="C7" s="28">
        <v>11349724.820350604</v>
      </c>
      <c r="D7" s="29">
        <v>11697099.05164041</v>
      </c>
      <c r="E7" s="41">
        <v>12601824.445282718</v>
      </c>
      <c r="F7" s="57">
        <v>11619063.554717282</v>
      </c>
      <c r="G7" s="28">
        <v>13039109.766514177</v>
      </c>
      <c r="H7" s="29">
        <v>12385529.103485823</v>
      </c>
      <c r="I7" s="28">
        <v>13760028</v>
      </c>
      <c r="J7" s="29">
        <v>13854060.289000001</v>
      </c>
      <c r="K7" s="28">
        <v>15628246</v>
      </c>
      <c r="L7" s="81">
        <v>15426327</v>
      </c>
      <c r="M7" s="28">
        <v>17133365</v>
      </c>
      <c r="N7" s="81">
        <v>16851993.740555927</v>
      </c>
      <c r="O7" s="28">
        <v>18454053.190650001</v>
      </c>
      <c r="P7" s="81">
        <v>17804573.491099998</v>
      </c>
      <c r="Q7" s="28">
        <v>19437948</v>
      </c>
      <c r="R7" s="87">
        <v>18336726.297899999</v>
      </c>
      <c r="S7" s="157">
        <v>20502232</v>
      </c>
      <c r="T7" s="158">
        <v>19095994</v>
      </c>
      <c r="U7" s="228">
        <v>21479496</v>
      </c>
      <c r="V7" s="232">
        <v>21951013</v>
      </c>
      <c r="W7" s="228">
        <v>24388577.454420999</v>
      </c>
      <c r="X7" s="232">
        <v>23787285.545579001</v>
      </c>
      <c r="Y7" s="262">
        <v>27430617</v>
      </c>
      <c r="Z7" s="263">
        <v>26602675</v>
      </c>
      <c r="AA7" s="228">
        <v>27871500</v>
      </c>
      <c r="AB7" s="232">
        <v>27777562</v>
      </c>
      <c r="AC7" s="228">
        <v>29145340</v>
      </c>
      <c r="AD7" s="232">
        <v>28864765</v>
      </c>
    </row>
    <row r="8" spans="1:30" ht="12.75">
      <c r="A8" s="88"/>
      <c r="B8" s="83" t="s">
        <v>7</v>
      </c>
      <c r="C8" s="28"/>
      <c r="D8" s="29"/>
      <c r="E8" s="41"/>
      <c r="F8" s="57"/>
      <c r="G8" s="28"/>
      <c r="H8" s="29"/>
      <c r="I8" s="28"/>
      <c r="J8" s="29"/>
      <c r="K8" s="28"/>
      <c r="L8" s="81"/>
      <c r="M8" s="28"/>
      <c r="N8" s="81"/>
      <c r="O8" s="28"/>
      <c r="P8" s="81"/>
      <c r="Q8" s="28"/>
      <c r="R8" s="87"/>
      <c r="S8" s="157"/>
      <c r="T8" s="158"/>
      <c r="U8" s="226"/>
      <c r="V8" s="229"/>
      <c r="W8" s="226"/>
      <c r="X8" s="229"/>
      <c r="Y8" s="260"/>
      <c r="Z8" s="261"/>
      <c r="AA8" s="226"/>
      <c r="AB8" s="227"/>
      <c r="AC8" s="226"/>
      <c r="AD8" s="227"/>
    </row>
    <row r="9" spans="1:30" ht="12.75">
      <c r="A9" s="88"/>
      <c r="B9" s="83" t="s">
        <v>8</v>
      </c>
      <c r="C9" s="28">
        <v>3515432.4207048276</v>
      </c>
      <c r="D9" s="29">
        <v>3212433.8292951724</v>
      </c>
      <c r="E9" s="41">
        <v>3655162.521079788</v>
      </c>
      <c r="F9" s="57">
        <v>3214272.478920212</v>
      </c>
      <c r="G9" s="28">
        <v>3741126.8905582279</v>
      </c>
      <c r="H9" s="29">
        <v>3247495.509441772</v>
      </c>
      <c r="I9" s="28">
        <v>3824635.2217056742</v>
      </c>
      <c r="J9" s="29">
        <v>3511526.7039999999</v>
      </c>
      <c r="K9" s="28">
        <v>4101374</v>
      </c>
      <c r="L9" s="29">
        <v>3735503</v>
      </c>
      <c r="M9" s="28">
        <v>4246929</v>
      </c>
      <c r="N9" s="29">
        <v>3889102.2483999999</v>
      </c>
      <c r="O9" s="28">
        <v>4594398.6531600002</v>
      </c>
      <c r="P9" s="29">
        <v>3958067.4712399999</v>
      </c>
      <c r="Q9" s="28">
        <v>4614097</v>
      </c>
      <c r="R9" s="87">
        <v>3993003.2510299999</v>
      </c>
      <c r="S9" s="157">
        <v>4488901</v>
      </c>
      <c r="T9" s="158">
        <v>3965590</v>
      </c>
      <c r="U9" s="228">
        <v>4728410</v>
      </c>
      <c r="V9" s="229">
        <v>4303714</v>
      </c>
      <c r="W9" s="228">
        <v>4867338.4502499998</v>
      </c>
      <c r="X9" s="229">
        <v>4289919.5497500002</v>
      </c>
      <c r="Y9" s="262">
        <v>5168332</v>
      </c>
      <c r="Z9" s="263">
        <v>4533427</v>
      </c>
      <c r="AA9" s="228">
        <v>5323775</v>
      </c>
      <c r="AB9" s="232">
        <v>4608300</v>
      </c>
      <c r="AC9" s="228">
        <v>5387942</v>
      </c>
      <c r="AD9" s="232">
        <v>4677891</v>
      </c>
    </row>
    <row r="10" spans="1:30" ht="12.75">
      <c r="A10" s="88"/>
      <c r="B10" s="83" t="s">
        <v>9</v>
      </c>
      <c r="C10" s="28">
        <v>2343704.1868925081</v>
      </c>
      <c r="D10" s="29">
        <v>2727032.0409032344</v>
      </c>
      <c r="E10" s="41">
        <v>2792551.844553187</v>
      </c>
      <c r="F10" s="57">
        <v>2776224.155446813</v>
      </c>
      <c r="G10" s="28">
        <v>2890854.2682874198</v>
      </c>
      <c r="H10" s="29">
        <v>2885728.5617125803</v>
      </c>
      <c r="I10" s="28">
        <v>2884170.1725850045</v>
      </c>
      <c r="J10" s="29">
        <v>3247560.679</v>
      </c>
      <c r="K10" s="28">
        <v>3349266</v>
      </c>
      <c r="L10" s="29">
        <v>3454864</v>
      </c>
      <c r="M10" s="28">
        <v>3712663</v>
      </c>
      <c r="N10" s="29">
        <v>3646227.32283</v>
      </c>
      <c r="O10" s="28">
        <v>3737316.3354600002</v>
      </c>
      <c r="P10" s="29">
        <v>3739897.45554</v>
      </c>
      <c r="Q10" s="28">
        <v>3777462</v>
      </c>
      <c r="R10" s="87">
        <v>3802261.5268899999</v>
      </c>
      <c r="S10" s="157">
        <v>4147202</v>
      </c>
      <c r="T10" s="158">
        <v>4052407</v>
      </c>
      <c r="U10" s="228">
        <v>4135770</v>
      </c>
      <c r="V10" s="229">
        <v>4458210</v>
      </c>
      <c r="W10" s="228">
        <v>5046621.8135599997</v>
      </c>
      <c r="X10" s="229">
        <v>5112480.1864400003</v>
      </c>
      <c r="Y10" s="262">
        <v>5975310</v>
      </c>
      <c r="Z10" s="263">
        <v>5930324</v>
      </c>
      <c r="AA10" s="228">
        <v>6254334</v>
      </c>
      <c r="AB10" s="232">
        <v>6333049</v>
      </c>
      <c r="AC10" s="228">
        <v>6432288</v>
      </c>
      <c r="AD10" s="232">
        <v>6456330</v>
      </c>
    </row>
    <row r="11" spans="1:30" ht="12.75">
      <c r="A11" s="88"/>
      <c r="B11" s="83" t="s">
        <v>174</v>
      </c>
      <c r="C11" s="28"/>
      <c r="D11" s="29"/>
      <c r="E11" s="41"/>
      <c r="F11" s="57"/>
      <c r="G11" s="28"/>
      <c r="H11" s="29"/>
      <c r="I11" s="28"/>
      <c r="J11" s="29"/>
      <c r="K11" s="28"/>
      <c r="L11" s="29"/>
      <c r="M11" s="28"/>
      <c r="N11" s="29"/>
      <c r="O11" s="28"/>
      <c r="P11" s="29"/>
      <c r="Q11" s="28"/>
      <c r="R11" s="87"/>
      <c r="S11" s="157"/>
      <c r="T11" s="158"/>
      <c r="U11" s="228">
        <v>1266888</v>
      </c>
      <c r="V11" s="229">
        <v>1206960</v>
      </c>
      <c r="W11" s="228">
        <v>1364597.1005599999</v>
      </c>
      <c r="X11" s="229">
        <v>1617440.8994400001</v>
      </c>
      <c r="Y11" s="262">
        <v>1474589</v>
      </c>
      <c r="Z11" s="263">
        <v>1256738</v>
      </c>
      <c r="AA11" s="228">
        <v>1455205</v>
      </c>
      <c r="AB11" s="232">
        <v>1453989</v>
      </c>
      <c r="AC11" s="228">
        <v>1504708</v>
      </c>
      <c r="AD11" s="232">
        <v>1552649</v>
      </c>
    </row>
    <row r="12" spans="1:30" ht="12.75">
      <c r="A12" s="88"/>
      <c r="B12" s="83" t="s">
        <v>170</v>
      </c>
      <c r="C12" s="28">
        <v>97696.227154160268</v>
      </c>
      <c r="D12" s="29">
        <v>510340.8655051238</v>
      </c>
      <c r="E12" s="41">
        <v>488695.46189182776</v>
      </c>
      <c r="F12" s="57">
        <v>474301.53810817224</v>
      </c>
      <c r="G12" s="28">
        <v>518050.83358708041</v>
      </c>
      <c r="H12" s="29">
        <v>511337.26641291962</v>
      </c>
      <c r="I12" s="28">
        <v>570678</v>
      </c>
      <c r="J12" s="29">
        <v>554851.09600000002</v>
      </c>
      <c r="K12" s="28">
        <v>605127</v>
      </c>
      <c r="L12" s="29">
        <v>609602</v>
      </c>
      <c r="M12" s="28">
        <v>719792</v>
      </c>
      <c r="N12" s="29">
        <v>724162.83638461749</v>
      </c>
      <c r="O12" s="28">
        <v>829675.25430583302</v>
      </c>
      <c r="P12" s="29">
        <v>748844.16605</v>
      </c>
      <c r="Q12" s="28">
        <v>840110</v>
      </c>
      <c r="R12" s="87">
        <v>765643.39382</v>
      </c>
      <c r="S12" s="157">
        <v>842869</v>
      </c>
      <c r="T12" s="158">
        <v>697042.10037376767</v>
      </c>
      <c r="U12" s="228">
        <v>845102</v>
      </c>
      <c r="V12" s="229">
        <v>801680</v>
      </c>
      <c r="W12" s="228">
        <v>946614.44787000003</v>
      </c>
      <c r="X12" s="229">
        <v>863649.55212999997</v>
      </c>
      <c r="Y12" s="262">
        <v>1056025</v>
      </c>
      <c r="Z12" s="263">
        <v>1112313</v>
      </c>
      <c r="AA12" s="228">
        <v>1065517</v>
      </c>
      <c r="AB12" s="232">
        <v>1162412</v>
      </c>
      <c r="AC12" s="228">
        <v>1193433</v>
      </c>
      <c r="AD12" s="232">
        <v>1233944</v>
      </c>
    </row>
    <row r="13" spans="1:30" ht="25.5">
      <c r="A13" s="88"/>
      <c r="B13" s="83" t="s">
        <v>171</v>
      </c>
      <c r="C13" s="28">
        <v>951360.60557197779</v>
      </c>
      <c r="D13" s="29">
        <v>1333513.6760054822</v>
      </c>
      <c r="E13" s="41">
        <v>1792866.3635015192</v>
      </c>
      <c r="F13" s="57">
        <v>1771693.6364984808</v>
      </c>
      <c r="G13" s="28">
        <v>1999193.0213804683</v>
      </c>
      <c r="H13" s="29">
        <v>1833052.1986195317</v>
      </c>
      <c r="I13" s="28">
        <v>1911565.4249652298</v>
      </c>
      <c r="J13" s="29">
        <v>2098621.1639999999</v>
      </c>
      <c r="K13" s="28">
        <v>2258487</v>
      </c>
      <c r="L13" s="29">
        <v>2368869</v>
      </c>
      <c r="M13" s="28">
        <v>2612247</v>
      </c>
      <c r="N13" s="29">
        <v>2780674.1022300003</v>
      </c>
      <c r="O13" s="28">
        <v>3077868.0317500001</v>
      </c>
      <c r="P13" s="29">
        <v>3108307.9867199999</v>
      </c>
      <c r="Q13" s="28">
        <v>3434597</v>
      </c>
      <c r="R13" s="87">
        <v>3286831.4321699999</v>
      </c>
      <c r="S13" s="157">
        <v>3465413</v>
      </c>
      <c r="T13" s="158">
        <v>3050445</v>
      </c>
      <c r="U13" s="228">
        <v>3098816</v>
      </c>
      <c r="V13" s="229">
        <v>3532812</v>
      </c>
      <c r="W13" s="228">
        <v>3729701</v>
      </c>
      <c r="X13" s="229">
        <v>3657618</v>
      </c>
      <c r="Y13" s="262">
        <v>4413940</v>
      </c>
      <c r="Z13" s="263">
        <v>4513136</v>
      </c>
      <c r="AA13" s="228">
        <v>4326547</v>
      </c>
      <c r="AB13" s="232">
        <v>3866944</v>
      </c>
      <c r="AC13" s="228">
        <v>4063135</v>
      </c>
      <c r="AD13" s="232">
        <v>4265403</v>
      </c>
    </row>
    <row r="14" spans="1:30" ht="12.75">
      <c r="A14" s="88"/>
      <c r="B14" s="83" t="s">
        <v>176</v>
      </c>
      <c r="C14" s="28"/>
      <c r="D14" s="29"/>
      <c r="E14" s="41"/>
      <c r="F14" s="57"/>
      <c r="G14" s="28"/>
      <c r="H14" s="29"/>
      <c r="I14" s="28"/>
      <c r="J14" s="29"/>
      <c r="K14" s="28"/>
      <c r="L14" s="29"/>
      <c r="M14" s="28"/>
      <c r="N14" s="29"/>
      <c r="O14" s="28"/>
      <c r="P14" s="29"/>
      <c r="Q14" s="28">
        <v>565635.39958999993</v>
      </c>
      <c r="R14" s="87">
        <v>500075.06832000002</v>
      </c>
      <c r="S14" s="157">
        <v>607981.21101000009</v>
      </c>
      <c r="T14" s="158">
        <v>515872.20399999997</v>
      </c>
      <c r="U14" s="228">
        <v>603038.36225855735</v>
      </c>
      <c r="V14" s="229">
        <v>700499.87458751281</v>
      </c>
      <c r="W14" s="228">
        <v>697705</v>
      </c>
      <c r="X14" s="229">
        <v>637136</v>
      </c>
      <c r="Y14" s="262">
        <v>788860</v>
      </c>
      <c r="Z14" s="263">
        <v>793142.86303606082</v>
      </c>
      <c r="AA14" s="228">
        <v>796826</v>
      </c>
      <c r="AB14" s="232">
        <v>863409</v>
      </c>
      <c r="AC14" s="228">
        <v>787365</v>
      </c>
      <c r="AD14" s="232">
        <v>782015</v>
      </c>
    </row>
    <row r="15" spans="1:30" ht="12.75">
      <c r="A15" s="88"/>
      <c r="B15" s="83" t="s">
        <v>175</v>
      </c>
      <c r="C15" s="28"/>
      <c r="D15" s="29"/>
      <c r="E15" s="41"/>
      <c r="F15" s="57"/>
      <c r="G15" s="28"/>
      <c r="H15" s="29"/>
      <c r="I15" s="28"/>
      <c r="J15" s="29"/>
      <c r="K15" s="28"/>
      <c r="L15" s="29"/>
      <c r="M15" s="28"/>
      <c r="N15" s="29"/>
      <c r="O15" s="28"/>
      <c r="P15" s="29"/>
      <c r="Q15" s="28">
        <v>2905590.1715700002</v>
      </c>
      <c r="R15" s="87">
        <v>2770561.7958</v>
      </c>
      <c r="S15" s="157">
        <v>2881078.7179700001</v>
      </c>
      <c r="T15" s="158">
        <v>2510926.5602699998</v>
      </c>
      <c r="U15" s="228">
        <v>2407735.6816314426</v>
      </c>
      <c r="V15" s="229">
        <v>2723336.1989024868</v>
      </c>
      <c r="W15" s="228">
        <v>3031996</v>
      </c>
      <c r="X15" s="229">
        <v>3020482</v>
      </c>
      <c r="Y15" s="262">
        <v>3625080</v>
      </c>
      <c r="Z15" s="263">
        <v>3719993.1369639393</v>
      </c>
      <c r="AA15" s="228">
        <v>3515903</v>
      </c>
      <c r="AB15" s="232">
        <v>2989176</v>
      </c>
      <c r="AC15" s="228">
        <v>3269618</v>
      </c>
      <c r="AD15" s="232">
        <v>3476935</v>
      </c>
    </row>
    <row r="16" spans="1:30" ht="25.5">
      <c r="A16" s="88"/>
      <c r="B16" s="83" t="s">
        <v>172</v>
      </c>
      <c r="C16" s="28">
        <v>99503.525276903543</v>
      </c>
      <c r="D16" s="29">
        <v>182478.57356590623</v>
      </c>
      <c r="E16" s="41">
        <v>195637.48701184447</v>
      </c>
      <c r="F16" s="57">
        <v>197784.51298815553</v>
      </c>
      <c r="G16" s="28">
        <v>203130.80553419911</v>
      </c>
      <c r="H16" s="29">
        <v>216595.71446580091</v>
      </c>
      <c r="I16" s="28">
        <v>246770.43182809986</v>
      </c>
      <c r="J16" s="29">
        <v>253465.03399999999</v>
      </c>
      <c r="K16" s="28">
        <v>284952</v>
      </c>
      <c r="L16" s="29">
        <v>332450</v>
      </c>
      <c r="M16" s="28">
        <v>346564</v>
      </c>
      <c r="N16" s="29">
        <v>378803.65052999998</v>
      </c>
      <c r="O16" s="28">
        <v>405611.97694999998</v>
      </c>
      <c r="P16" s="29">
        <v>433177.90932999999</v>
      </c>
      <c r="Q16" s="28">
        <v>440657</v>
      </c>
      <c r="R16" s="87">
        <v>460948.86048999999</v>
      </c>
      <c r="S16" s="157">
        <v>441353</v>
      </c>
      <c r="T16" s="158">
        <v>454133</v>
      </c>
      <c r="U16" s="228">
        <v>474776</v>
      </c>
      <c r="V16" s="229">
        <v>546385</v>
      </c>
      <c r="W16" s="228">
        <v>529021.70430999994</v>
      </c>
      <c r="X16" s="229">
        <v>535716.29569000006</v>
      </c>
      <c r="Y16" s="262">
        <v>657761</v>
      </c>
      <c r="Z16" s="263">
        <v>676757</v>
      </c>
      <c r="AA16" s="228">
        <v>654495</v>
      </c>
      <c r="AB16" s="232">
        <v>664470</v>
      </c>
      <c r="AC16" s="228">
        <v>671830</v>
      </c>
      <c r="AD16" s="232">
        <v>704189</v>
      </c>
    </row>
    <row r="17" spans="1:30" ht="25.5">
      <c r="A17" s="88"/>
      <c r="B17" s="83" t="s">
        <v>173</v>
      </c>
      <c r="C17" s="28">
        <v>4342027.8547502272</v>
      </c>
      <c r="D17" s="29">
        <v>3731300.0663654921</v>
      </c>
      <c r="E17" s="41">
        <v>3676910.7672445523</v>
      </c>
      <c r="F17" s="57">
        <v>3184787.2327554477</v>
      </c>
      <c r="G17" s="28">
        <v>3686753.9471667819</v>
      </c>
      <c r="H17" s="29">
        <v>3691319.8528332184</v>
      </c>
      <c r="I17" s="28">
        <v>4322209</v>
      </c>
      <c r="J17" s="29">
        <v>4188036.6120000002</v>
      </c>
      <c r="K17" s="28">
        <v>5029040</v>
      </c>
      <c r="L17" s="29">
        <v>4925039</v>
      </c>
      <c r="M17" s="28">
        <v>5495170</v>
      </c>
      <c r="N17" s="29">
        <v>5433023.5801813081</v>
      </c>
      <c r="O17" s="28">
        <v>5809183</v>
      </c>
      <c r="P17" s="29">
        <v>5816278.5022200001</v>
      </c>
      <c r="Q17" s="28">
        <v>6331026</v>
      </c>
      <c r="R17" s="87">
        <v>6028037.8334999997</v>
      </c>
      <c r="S17" s="157">
        <v>7116494</v>
      </c>
      <c r="T17" s="158">
        <v>6876376.8996262318</v>
      </c>
      <c r="U17" s="228">
        <v>6706276</v>
      </c>
      <c r="V17" s="229">
        <v>6734099</v>
      </c>
      <c r="W17" s="228">
        <v>7539731.1804400003</v>
      </c>
      <c r="X17" s="229">
        <v>7324007.8195599997</v>
      </c>
      <c r="Y17" s="262">
        <v>8145205</v>
      </c>
      <c r="Z17" s="263">
        <v>8160835</v>
      </c>
      <c r="AA17" s="228">
        <v>8321494</v>
      </c>
      <c r="AB17" s="232">
        <v>9138261</v>
      </c>
      <c r="AC17" s="228">
        <v>9328030</v>
      </c>
      <c r="AD17" s="232">
        <v>9396413</v>
      </c>
    </row>
    <row r="18" spans="1:30" ht="12.75">
      <c r="A18" s="88"/>
      <c r="B18" s="274" t="s">
        <v>7</v>
      </c>
      <c r="C18" s="28"/>
      <c r="D18" s="29"/>
      <c r="E18" s="41"/>
      <c r="F18" s="57"/>
      <c r="G18" s="28"/>
      <c r="H18" s="29"/>
      <c r="I18" s="28"/>
      <c r="J18" s="29"/>
      <c r="K18" s="28"/>
      <c r="L18" s="29"/>
      <c r="M18" s="28"/>
      <c r="N18" s="29"/>
      <c r="O18" s="28"/>
      <c r="P18" s="29"/>
      <c r="Q18" s="28"/>
      <c r="R18" s="87"/>
      <c r="S18" s="157"/>
      <c r="T18" s="158"/>
      <c r="U18" s="228"/>
      <c r="V18" s="229"/>
      <c r="W18" s="228"/>
      <c r="X18" s="229"/>
      <c r="Y18" s="262"/>
      <c r="Z18" s="263"/>
      <c r="AA18" s="228"/>
      <c r="AB18" s="232"/>
      <c r="AC18" s="228"/>
      <c r="AD18" s="232"/>
    </row>
    <row r="19" spans="1:30" ht="29.25" customHeight="1">
      <c r="A19" s="88"/>
      <c r="B19" s="274" t="s">
        <v>237</v>
      </c>
      <c r="C19" s="28"/>
      <c r="D19" s="29"/>
      <c r="E19" s="41"/>
      <c r="F19" s="57"/>
      <c r="G19" s="28"/>
      <c r="H19" s="29"/>
      <c r="I19" s="28"/>
      <c r="J19" s="29"/>
      <c r="K19" s="28"/>
      <c r="L19" s="29"/>
      <c r="M19" s="28"/>
      <c r="N19" s="29"/>
      <c r="O19" s="28"/>
      <c r="P19" s="29"/>
      <c r="Q19" s="28"/>
      <c r="R19" s="87"/>
      <c r="S19" s="157"/>
      <c r="T19" s="158"/>
      <c r="U19" s="228"/>
      <c r="V19" s="229"/>
      <c r="W19" s="228"/>
      <c r="X19" s="229"/>
      <c r="Y19" s="262"/>
      <c r="Z19" s="263"/>
      <c r="AA19" s="228">
        <v>454815</v>
      </c>
      <c r="AB19" s="232">
        <v>414711</v>
      </c>
      <c r="AC19" s="228">
        <v>346912</v>
      </c>
      <c r="AD19" s="232">
        <v>363565</v>
      </c>
    </row>
    <row r="20" spans="1:30" ht="38.25">
      <c r="A20" s="88"/>
      <c r="B20" s="83" t="s">
        <v>177</v>
      </c>
      <c r="C20" s="28"/>
      <c r="D20" s="29"/>
      <c r="E20" s="41"/>
      <c r="F20" s="57"/>
      <c r="G20" s="28"/>
      <c r="H20" s="29"/>
      <c r="I20" s="28"/>
      <c r="J20" s="29"/>
      <c r="K20" s="28"/>
      <c r="L20" s="29"/>
      <c r="M20" s="28"/>
      <c r="N20" s="29"/>
      <c r="O20" s="28"/>
      <c r="P20" s="29"/>
      <c r="Q20" s="28"/>
      <c r="R20" s="87"/>
      <c r="S20" s="157"/>
      <c r="T20" s="158"/>
      <c r="U20" s="228">
        <v>3880</v>
      </c>
      <c r="V20" s="229">
        <v>31918</v>
      </c>
      <c r="W20" s="228">
        <v>18752.906599999998</v>
      </c>
      <c r="X20" s="229">
        <v>16866.093399999998</v>
      </c>
      <c r="Y20" s="262">
        <v>23525</v>
      </c>
      <c r="Z20" s="263">
        <v>21203</v>
      </c>
      <c r="AA20" s="228">
        <v>22104</v>
      </c>
      <c r="AB20" s="232">
        <v>30098</v>
      </c>
      <c r="AC20" s="228">
        <v>22824</v>
      </c>
      <c r="AD20" s="232">
        <v>17079</v>
      </c>
    </row>
    <row r="21" spans="1:30" ht="25.5">
      <c r="A21" s="88"/>
      <c r="B21" s="83" t="s">
        <v>178</v>
      </c>
      <c r="C21" s="28"/>
      <c r="D21" s="29"/>
      <c r="E21" s="41"/>
      <c r="F21" s="57"/>
      <c r="G21" s="28"/>
      <c r="H21" s="29"/>
      <c r="I21" s="28"/>
      <c r="J21" s="29"/>
      <c r="K21" s="28"/>
      <c r="L21" s="29"/>
      <c r="M21" s="28"/>
      <c r="N21" s="29"/>
      <c r="O21" s="28"/>
      <c r="P21" s="29"/>
      <c r="Q21" s="28"/>
      <c r="R21" s="87"/>
      <c r="S21" s="157"/>
      <c r="T21" s="158"/>
      <c r="U21" s="228">
        <v>2238</v>
      </c>
      <c r="V21" s="229">
        <v>5551</v>
      </c>
      <c r="W21" s="228">
        <v>6236.4729000000007</v>
      </c>
      <c r="X21" s="229">
        <v>7228.5270999999993</v>
      </c>
      <c r="Y21" s="262">
        <v>9606</v>
      </c>
      <c r="Z21" s="263">
        <v>-3156</v>
      </c>
      <c r="AA21" s="228">
        <v>118</v>
      </c>
      <c r="AB21" s="232">
        <v>894</v>
      </c>
      <c r="AC21" s="228">
        <v>256</v>
      </c>
      <c r="AD21" s="232">
        <v>330</v>
      </c>
    </row>
    <row r="22" spans="1:30" ht="25.5">
      <c r="A22" s="88"/>
      <c r="B22" s="83" t="s">
        <v>179</v>
      </c>
      <c r="C22" s="28"/>
      <c r="D22" s="29"/>
      <c r="E22" s="41"/>
      <c r="F22" s="57"/>
      <c r="G22" s="28"/>
      <c r="H22" s="29"/>
      <c r="I22" s="28"/>
      <c r="J22" s="29"/>
      <c r="K22" s="28"/>
      <c r="L22" s="29"/>
      <c r="M22" s="28"/>
      <c r="N22" s="29"/>
      <c r="O22" s="28"/>
      <c r="P22" s="29"/>
      <c r="Q22" s="28"/>
      <c r="R22" s="87"/>
      <c r="S22" s="157"/>
      <c r="T22" s="158"/>
      <c r="U22" s="228">
        <v>217340</v>
      </c>
      <c r="V22" s="229">
        <v>329684</v>
      </c>
      <c r="W22" s="228">
        <v>339962.90801100002</v>
      </c>
      <c r="X22" s="229">
        <v>362358.09198899998</v>
      </c>
      <c r="Y22" s="262">
        <v>506324</v>
      </c>
      <c r="Z22" s="263">
        <v>401098</v>
      </c>
      <c r="AA22" s="228">
        <v>447911</v>
      </c>
      <c r="AB22" s="232">
        <v>519145</v>
      </c>
      <c r="AC22" s="228">
        <v>540894</v>
      </c>
      <c r="AD22" s="232">
        <v>560537</v>
      </c>
    </row>
    <row r="23" spans="1:30" ht="76.5">
      <c r="A23" s="88" t="s">
        <v>10</v>
      </c>
      <c r="B23" s="83" t="s">
        <v>87</v>
      </c>
      <c r="C23" s="28">
        <v>23779408.375524055</v>
      </c>
      <c r="D23" s="29">
        <v>24499319.245689061</v>
      </c>
      <c r="E23" s="41">
        <v>25584326.93875619</v>
      </c>
      <c r="F23" s="57">
        <v>25620741.06124381</v>
      </c>
      <c r="G23" s="28">
        <v>26239019.86961041</v>
      </c>
      <c r="H23" s="29">
        <v>26105173.550389588</v>
      </c>
      <c r="I23" s="28">
        <v>27502556.654452492</v>
      </c>
      <c r="J23" s="29">
        <v>31683070.416999999</v>
      </c>
      <c r="K23" s="28">
        <v>32926870</v>
      </c>
      <c r="L23" s="29">
        <v>33154291</v>
      </c>
      <c r="M23" s="28">
        <v>34794262</v>
      </c>
      <c r="N23" s="29">
        <v>33106812.345929999</v>
      </c>
      <c r="O23" s="28">
        <v>35936952.571029998</v>
      </c>
      <c r="P23" s="29">
        <v>36280756.390830003</v>
      </c>
      <c r="Q23" s="28">
        <v>37936852</v>
      </c>
      <c r="R23" s="87">
        <v>38260916.943360001</v>
      </c>
      <c r="S23" s="157">
        <v>41884819</v>
      </c>
      <c r="T23" s="158">
        <v>41803081</v>
      </c>
      <c r="U23" s="228">
        <v>45194655</v>
      </c>
      <c r="V23" s="232">
        <v>47183297</v>
      </c>
      <c r="W23" s="228">
        <v>47531304.529849999</v>
      </c>
      <c r="X23" s="232">
        <v>51677763.470150001</v>
      </c>
      <c r="Y23" s="262">
        <v>51925820</v>
      </c>
      <c r="Z23" s="263">
        <v>55450974</v>
      </c>
      <c r="AA23" s="228">
        <v>54044390</v>
      </c>
      <c r="AB23" s="232">
        <v>57958096</v>
      </c>
      <c r="AC23" s="228">
        <v>55374535</v>
      </c>
      <c r="AD23" s="232">
        <v>57666178</v>
      </c>
    </row>
    <row r="24" spans="1:30" ht="12.75">
      <c r="A24" s="88"/>
      <c r="B24" s="83" t="s">
        <v>11</v>
      </c>
      <c r="C24" s="28"/>
      <c r="D24" s="29"/>
      <c r="E24" s="41"/>
      <c r="F24" s="57"/>
      <c r="G24" s="28"/>
      <c r="H24" s="29"/>
      <c r="I24" s="28"/>
      <c r="J24" s="29"/>
      <c r="K24" s="28"/>
      <c r="L24" s="29"/>
      <c r="M24" s="28"/>
      <c r="N24" s="29"/>
      <c r="O24" s="28"/>
      <c r="P24" s="29"/>
      <c r="Q24" s="28"/>
      <c r="R24" s="87"/>
      <c r="S24" s="157"/>
      <c r="T24" s="158"/>
      <c r="U24" s="226"/>
      <c r="V24" s="229"/>
      <c r="W24" s="226"/>
      <c r="X24" s="229"/>
      <c r="Y24" s="260"/>
      <c r="Z24" s="261"/>
      <c r="AA24" s="226"/>
      <c r="AB24" s="227"/>
      <c r="AC24" s="226"/>
      <c r="AD24" s="227"/>
    </row>
    <row r="25" spans="1:30" ht="25.5">
      <c r="A25" s="88"/>
      <c r="B25" s="83" t="s">
        <v>12</v>
      </c>
      <c r="C25" s="28">
        <v>22612053.945316073</v>
      </c>
      <c r="D25" s="29">
        <v>22324147.54469518</v>
      </c>
      <c r="E25" s="41">
        <v>23498902.429294124</v>
      </c>
      <c r="F25" s="57">
        <v>23480117.570705876</v>
      </c>
      <c r="G25" s="28">
        <v>23931635.368103679</v>
      </c>
      <c r="H25" s="29">
        <v>23552446.931896321</v>
      </c>
      <c r="I25" s="28">
        <v>24714687.99683509</v>
      </c>
      <c r="J25" s="29">
        <v>28643096.708000001</v>
      </c>
      <c r="K25" s="28">
        <v>29843588</v>
      </c>
      <c r="L25" s="29">
        <v>29296127</v>
      </c>
      <c r="M25" s="28">
        <v>31009529</v>
      </c>
      <c r="N25" s="29">
        <v>29183260.099380001</v>
      </c>
      <c r="O25" s="28">
        <v>32007329.1074</v>
      </c>
      <c r="P25" s="29">
        <v>32198891</v>
      </c>
      <c r="Q25" s="28">
        <v>33822355</v>
      </c>
      <c r="R25" s="87">
        <v>34026417.793760002</v>
      </c>
      <c r="S25" s="157">
        <v>37200339</v>
      </c>
      <c r="T25" s="158">
        <v>37224064</v>
      </c>
      <c r="U25" s="228">
        <v>40563572</v>
      </c>
      <c r="V25" s="229">
        <v>41353196</v>
      </c>
      <c r="W25" s="228">
        <v>42430605.257160001</v>
      </c>
      <c r="X25" s="229">
        <v>46963746.742839999</v>
      </c>
      <c r="Y25" s="262">
        <v>46516575.120075382</v>
      </c>
      <c r="Z25" s="263">
        <v>49514710</v>
      </c>
      <c r="AA25" s="228">
        <v>49579307</v>
      </c>
      <c r="AB25" s="232">
        <v>53513867</v>
      </c>
      <c r="AC25" s="228">
        <v>50830634</v>
      </c>
      <c r="AD25" s="232">
        <v>53140892</v>
      </c>
    </row>
    <row r="26" spans="1:30" ht="12.75">
      <c r="A26" s="272"/>
      <c r="B26" s="274" t="s">
        <v>7</v>
      </c>
      <c r="C26" s="28"/>
      <c r="D26" s="29"/>
      <c r="E26" s="41"/>
      <c r="F26" s="57"/>
      <c r="G26" s="28"/>
      <c r="H26" s="29"/>
      <c r="I26" s="28"/>
      <c r="J26" s="29"/>
      <c r="K26" s="28"/>
      <c r="L26" s="29"/>
      <c r="M26" s="28"/>
      <c r="N26" s="29"/>
      <c r="O26" s="28"/>
      <c r="P26" s="29"/>
      <c r="Q26" s="28"/>
      <c r="R26" s="87"/>
      <c r="S26" s="157"/>
      <c r="T26" s="158"/>
      <c r="U26" s="228"/>
      <c r="V26" s="229"/>
      <c r="W26" s="228"/>
      <c r="X26" s="229"/>
      <c r="Y26" s="262"/>
      <c r="Z26" s="263"/>
      <c r="AA26" s="228"/>
      <c r="AB26" s="232"/>
      <c r="AC26" s="228"/>
      <c r="AD26" s="232"/>
    </row>
    <row r="27" spans="1:30" ht="29.25" customHeight="1">
      <c r="A27" s="273"/>
      <c r="B27" s="274" t="s">
        <v>237</v>
      </c>
      <c r="C27" s="28"/>
      <c r="D27" s="29"/>
      <c r="E27" s="41"/>
      <c r="F27" s="57"/>
      <c r="G27" s="28"/>
      <c r="H27" s="29"/>
      <c r="I27" s="28"/>
      <c r="J27" s="29"/>
      <c r="K27" s="28"/>
      <c r="L27" s="29"/>
      <c r="M27" s="28"/>
      <c r="N27" s="29"/>
      <c r="O27" s="28"/>
      <c r="P27" s="29"/>
      <c r="Q27" s="28"/>
      <c r="R27" s="87"/>
      <c r="S27" s="157"/>
      <c r="T27" s="158"/>
      <c r="U27" s="228"/>
      <c r="V27" s="229"/>
      <c r="W27" s="228"/>
      <c r="X27" s="229"/>
      <c r="Y27" s="262"/>
      <c r="Z27" s="263"/>
      <c r="AA27" s="228">
        <v>3334571</v>
      </c>
      <c r="AB27" s="232">
        <v>2518775</v>
      </c>
      <c r="AC27" s="228">
        <v>3379673</v>
      </c>
      <c r="AD27" s="232">
        <v>3614323</v>
      </c>
    </row>
    <row r="28" spans="1:30" ht="25.5">
      <c r="A28" s="89"/>
      <c r="B28" s="83" t="s">
        <v>13</v>
      </c>
      <c r="C28" s="28">
        <v>803741.05762994708</v>
      </c>
      <c r="D28" s="29">
        <v>1460404.4423700529</v>
      </c>
      <c r="E28" s="41">
        <v>1302272.2913435448</v>
      </c>
      <c r="F28" s="57">
        <v>1304151.7086564552</v>
      </c>
      <c r="G28" s="28">
        <v>1282995.1370712742</v>
      </c>
      <c r="H28" s="29">
        <v>1439798.3629287258</v>
      </c>
      <c r="I28" s="28">
        <v>1499100.6772172572</v>
      </c>
      <c r="J28" s="29">
        <v>1658392.3219999999</v>
      </c>
      <c r="K28" s="28">
        <v>1531635</v>
      </c>
      <c r="L28" s="29">
        <v>2140241</v>
      </c>
      <c r="M28" s="28">
        <v>2000033</v>
      </c>
      <c r="N28" s="29">
        <v>2060674.1871199999</v>
      </c>
      <c r="O28" s="28">
        <v>2113153.0332800001</v>
      </c>
      <c r="P28" s="29">
        <v>2154600.4514100002</v>
      </c>
      <c r="Q28" s="28">
        <v>2191332</v>
      </c>
      <c r="R28" s="87">
        <v>2249658.11986</v>
      </c>
      <c r="S28" s="157">
        <v>2534201</v>
      </c>
      <c r="T28" s="158">
        <v>2428453</v>
      </c>
      <c r="U28" s="228">
        <v>2476277</v>
      </c>
      <c r="V28" s="229">
        <v>2973044</v>
      </c>
      <c r="W28" s="228">
        <v>2790596.3638200001</v>
      </c>
      <c r="X28" s="229">
        <v>2634424.6361799999</v>
      </c>
      <c r="Y28" s="262">
        <v>3064335.7385742152</v>
      </c>
      <c r="Z28" s="263">
        <v>3318826</v>
      </c>
      <c r="AA28" s="228">
        <v>3043488</v>
      </c>
      <c r="AB28" s="232">
        <v>2979421</v>
      </c>
      <c r="AC28" s="228">
        <v>3004169</v>
      </c>
      <c r="AD28" s="232">
        <v>2983388</v>
      </c>
    </row>
    <row r="29" spans="1:30" ht="12.75">
      <c r="A29" s="90"/>
      <c r="B29" s="83" t="s">
        <v>14</v>
      </c>
      <c r="C29" s="28">
        <v>359721.372578034</v>
      </c>
      <c r="D29" s="29">
        <v>709055.25862382667</v>
      </c>
      <c r="E29" s="41">
        <v>773963.5718187103</v>
      </c>
      <c r="F29" s="57">
        <v>830518.4281812897</v>
      </c>
      <c r="G29" s="28">
        <v>1019608.333196561</v>
      </c>
      <c r="H29" s="29">
        <v>1105788.2068034392</v>
      </c>
      <c r="I29" s="28">
        <v>1287923</v>
      </c>
      <c r="J29" s="29">
        <v>1347327.3870000001</v>
      </c>
      <c r="K29" s="28">
        <v>1328656</v>
      </c>
      <c r="L29" s="29">
        <v>1464031</v>
      </c>
      <c r="M29" s="28">
        <v>1515137</v>
      </c>
      <c r="N29" s="29">
        <v>1563128.1744300001</v>
      </c>
      <c r="O29" s="28">
        <v>1536221.1981299999</v>
      </c>
      <c r="P29" s="29">
        <v>1632454.25664</v>
      </c>
      <c r="Q29" s="28">
        <v>1621799</v>
      </c>
      <c r="R29" s="87">
        <v>1606550.7087399999</v>
      </c>
      <c r="S29" s="157">
        <v>1731503</v>
      </c>
      <c r="T29" s="158">
        <v>1711719</v>
      </c>
      <c r="U29" s="228">
        <v>1732365</v>
      </c>
      <c r="V29" s="229">
        <v>2294959</v>
      </c>
      <c r="W29" s="228">
        <v>1841360.6546</v>
      </c>
      <c r="X29" s="229">
        <v>1567016.3454</v>
      </c>
      <c r="Y29" s="262">
        <v>1824537.4271458997</v>
      </c>
      <c r="Z29" s="263">
        <v>2071467</v>
      </c>
      <c r="AA29" s="228">
        <v>1096207</v>
      </c>
      <c r="AB29" s="232">
        <v>1137658</v>
      </c>
      <c r="AC29" s="228">
        <v>1172687</v>
      </c>
      <c r="AD29" s="232">
        <v>1169104</v>
      </c>
    </row>
    <row r="30" spans="1:30" ht="25.5">
      <c r="A30" s="90"/>
      <c r="B30" s="83" t="s">
        <v>75</v>
      </c>
      <c r="C30" s="28">
        <v>3892</v>
      </c>
      <c r="D30" s="29">
        <v>5712</v>
      </c>
      <c r="E30" s="84">
        <v>9188.6462998069146</v>
      </c>
      <c r="F30" s="85">
        <v>5953.3537001930836</v>
      </c>
      <c r="G30" s="86">
        <v>4781.0312388976654</v>
      </c>
      <c r="H30" s="87">
        <v>7140.0487611023345</v>
      </c>
      <c r="I30" s="86">
        <v>845</v>
      </c>
      <c r="J30" s="87">
        <v>34255</v>
      </c>
      <c r="K30" s="86">
        <v>222991</v>
      </c>
      <c r="L30" s="87">
        <v>253892</v>
      </c>
      <c r="M30" s="86">
        <v>269563</v>
      </c>
      <c r="N30" s="87">
        <v>299749.88500000001</v>
      </c>
      <c r="O30" s="86">
        <v>280249.23222000001</v>
      </c>
      <c r="P30" s="87">
        <v>294810.68277999997</v>
      </c>
      <c r="Q30" s="86">
        <v>301365</v>
      </c>
      <c r="R30" s="87">
        <v>378290.321</v>
      </c>
      <c r="S30" s="157">
        <v>418776</v>
      </c>
      <c r="T30" s="158">
        <v>438844</v>
      </c>
      <c r="U30" s="228">
        <v>422441</v>
      </c>
      <c r="V30" s="229">
        <v>562098</v>
      </c>
      <c r="W30" s="228">
        <v>468742.25426999998</v>
      </c>
      <c r="X30" s="229">
        <v>512575.74573000002</v>
      </c>
      <c r="Y30" s="262">
        <v>520371.7142045034</v>
      </c>
      <c r="Z30" s="263">
        <v>545971</v>
      </c>
      <c r="AA30" s="228">
        <v>325388</v>
      </c>
      <c r="AB30" s="232">
        <v>327150</v>
      </c>
      <c r="AC30" s="228">
        <v>299576</v>
      </c>
      <c r="AD30" s="232">
        <v>298119</v>
      </c>
    </row>
    <row r="31" spans="1:30" ht="25.5">
      <c r="A31" s="90"/>
      <c r="B31" s="83" t="s">
        <v>248</v>
      </c>
      <c r="C31" s="28"/>
      <c r="D31" s="306"/>
      <c r="E31" s="84"/>
      <c r="F31" s="85"/>
      <c r="G31" s="86"/>
      <c r="H31" s="307"/>
      <c r="I31" s="86"/>
      <c r="J31" s="307"/>
      <c r="K31" s="86"/>
      <c r="L31" s="307"/>
      <c r="M31" s="86"/>
      <c r="N31" s="307"/>
      <c r="O31" s="86"/>
      <c r="P31" s="307"/>
      <c r="Q31" s="86"/>
      <c r="R31" s="307"/>
      <c r="S31" s="157"/>
      <c r="T31" s="308"/>
      <c r="U31" s="228"/>
      <c r="V31" s="229"/>
      <c r="W31" s="228"/>
      <c r="X31" s="229"/>
      <c r="Y31" s="262"/>
      <c r="Z31" s="263"/>
      <c r="AA31" s="228"/>
      <c r="AB31" s="232"/>
      <c r="AC31" s="228">
        <v>67469</v>
      </c>
      <c r="AD31" s="232">
        <v>74675</v>
      </c>
    </row>
    <row r="32" spans="1:30" ht="12.75">
      <c r="A32" s="91" t="s">
        <v>15</v>
      </c>
      <c r="B32" s="83" t="s">
        <v>16</v>
      </c>
      <c r="C32" s="28">
        <v>1093697.2228729075</v>
      </c>
      <c r="D32" s="29">
        <v>1445121.7771270925</v>
      </c>
      <c r="E32" s="41">
        <v>1095017.0078606524</v>
      </c>
      <c r="F32" s="57">
        <v>1410531.9921393474</v>
      </c>
      <c r="G32" s="28">
        <v>1148664.9659297476</v>
      </c>
      <c r="H32" s="29">
        <v>1406075.1140702525</v>
      </c>
      <c r="I32" s="28">
        <v>1216051.4059608181</v>
      </c>
      <c r="J32" s="29">
        <v>1597020.8459999999</v>
      </c>
      <c r="K32" s="28">
        <v>1349965</v>
      </c>
      <c r="L32" s="29">
        <v>1707345</v>
      </c>
      <c r="M32" s="28">
        <v>1437554</v>
      </c>
      <c r="N32" s="29">
        <v>1877755.8437999999</v>
      </c>
      <c r="O32" s="28">
        <v>1483496.34974</v>
      </c>
      <c r="P32" s="29">
        <v>1847622.2191399999</v>
      </c>
      <c r="Q32" s="28">
        <v>1377774</v>
      </c>
      <c r="R32" s="87">
        <v>1703037.9671510297</v>
      </c>
      <c r="S32" s="157">
        <v>1233063</v>
      </c>
      <c r="T32" s="158">
        <v>1549740</v>
      </c>
      <c r="U32" s="228">
        <v>1227630</v>
      </c>
      <c r="V32" s="229">
        <v>1755982</v>
      </c>
      <c r="W32" s="228">
        <v>1236587.5845300001</v>
      </c>
      <c r="X32" s="229">
        <v>1625065.4154699999</v>
      </c>
      <c r="Y32" s="262">
        <v>1309796.1732109666</v>
      </c>
      <c r="Z32" s="263">
        <v>1875476</v>
      </c>
      <c r="AA32" s="228">
        <v>1334023</v>
      </c>
      <c r="AB32" s="232">
        <v>1868560</v>
      </c>
      <c r="AC32" s="228">
        <v>1308077</v>
      </c>
      <c r="AD32" s="232">
        <v>1676678</v>
      </c>
    </row>
    <row r="33" spans="1:30" ht="12.75">
      <c r="A33" s="91" t="s">
        <v>17</v>
      </c>
      <c r="B33" s="83" t="s">
        <v>18</v>
      </c>
      <c r="C33" s="28">
        <v>49724.253523079213</v>
      </c>
      <c r="D33" s="29">
        <v>54710.74647692078</v>
      </c>
      <c r="E33" s="41">
        <v>56499.941209475495</v>
      </c>
      <c r="F33" s="57">
        <v>64809.058790524505</v>
      </c>
      <c r="G33" s="28">
        <v>40521.100964375459</v>
      </c>
      <c r="H33" s="29">
        <v>44172.899035624541</v>
      </c>
      <c r="I33" s="28">
        <v>48766.50811672509</v>
      </c>
      <c r="J33" s="29">
        <v>52697.870999999999</v>
      </c>
      <c r="K33" s="28">
        <v>40926</v>
      </c>
      <c r="L33" s="29">
        <v>47887</v>
      </c>
      <c r="M33" s="28">
        <v>41239</v>
      </c>
      <c r="N33" s="29">
        <v>48142.440999999999</v>
      </c>
      <c r="O33" s="28">
        <v>38646.413</v>
      </c>
      <c r="P33" s="29">
        <v>46777.432000000001</v>
      </c>
      <c r="Q33" s="28">
        <v>32454</v>
      </c>
      <c r="R33" s="87">
        <v>38289.081848970367</v>
      </c>
      <c r="S33" s="157">
        <v>24952</v>
      </c>
      <c r="T33" s="158">
        <v>31726</v>
      </c>
      <c r="U33" s="228">
        <v>22129</v>
      </c>
      <c r="V33" s="229">
        <v>29583</v>
      </c>
      <c r="W33" s="228">
        <v>14865.507</v>
      </c>
      <c r="X33" s="229">
        <v>23863.492999999999</v>
      </c>
      <c r="Y33" s="262">
        <v>20755.826789033457</v>
      </c>
      <c r="Z33" s="263">
        <v>27574</v>
      </c>
      <c r="AA33" s="228">
        <v>18636</v>
      </c>
      <c r="AB33" s="232">
        <v>25221</v>
      </c>
      <c r="AC33" s="228">
        <v>11894</v>
      </c>
      <c r="AD33" s="232">
        <v>16462</v>
      </c>
    </row>
    <row r="34" spans="1:30" ht="25.5">
      <c r="A34" s="88" t="s">
        <v>206</v>
      </c>
      <c r="B34" s="83" t="s">
        <v>20</v>
      </c>
      <c r="C34" s="28">
        <v>12589.468574047438</v>
      </c>
      <c r="D34" s="29">
        <v>9065.6182609082825</v>
      </c>
      <c r="E34" s="41">
        <v>14381.620502018606</v>
      </c>
      <c r="F34" s="57">
        <v>8521.3794979813938</v>
      </c>
      <c r="G34" s="28">
        <v>7139.8912761102338</v>
      </c>
      <c r="H34" s="29">
        <v>14733.608723889767</v>
      </c>
      <c r="I34" s="28">
        <v>0</v>
      </c>
      <c r="J34" s="29">
        <v>0</v>
      </c>
      <c r="K34" s="28">
        <v>0</v>
      </c>
      <c r="L34" s="29">
        <v>0</v>
      </c>
      <c r="M34" s="28">
        <v>0</v>
      </c>
      <c r="N34" s="29">
        <v>0</v>
      </c>
      <c r="O34" s="28">
        <v>0</v>
      </c>
      <c r="P34" s="29">
        <v>0</v>
      </c>
      <c r="Q34" s="28">
        <v>0</v>
      </c>
      <c r="R34" s="87">
        <v>0</v>
      </c>
      <c r="S34" s="159">
        <v>0</v>
      </c>
      <c r="T34" s="158">
        <v>0</v>
      </c>
      <c r="U34" s="228">
        <v>0</v>
      </c>
      <c r="V34" s="229">
        <v>0</v>
      </c>
      <c r="W34" s="228">
        <v>0</v>
      </c>
      <c r="X34" s="229">
        <v>0</v>
      </c>
      <c r="Y34" s="262">
        <v>0</v>
      </c>
      <c r="Z34" s="263">
        <v>0</v>
      </c>
      <c r="AA34" s="228">
        <v>0</v>
      </c>
      <c r="AB34" s="232">
        <v>0</v>
      </c>
      <c r="AC34" s="228">
        <v>0</v>
      </c>
      <c r="AD34" s="232">
        <v>0</v>
      </c>
    </row>
    <row r="35" spans="1:30" ht="38.25">
      <c r="A35" s="91" t="s">
        <v>19</v>
      </c>
      <c r="B35" s="83" t="s">
        <v>22</v>
      </c>
      <c r="C35" s="28">
        <v>688760.01712793263</v>
      </c>
      <c r="D35" s="29">
        <v>719496.92847185628</v>
      </c>
      <c r="E35" s="41">
        <v>657840.82722359465</v>
      </c>
      <c r="F35" s="57">
        <v>429661.17277640535</v>
      </c>
      <c r="G35" s="28">
        <v>546087.94347737951</v>
      </c>
      <c r="H35" s="29">
        <v>562028.05652262049</v>
      </c>
      <c r="I35" s="28">
        <v>589251.45229990094</v>
      </c>
      <c r="J35" s="29">
        <v>584991.28899999999</v>
      </c>
      <c r="K35" s="28">
        <v>606497</v>
      </c>
      <c r="L35" s="29">
        <v>621398</v>
      </c>
      <c r="M35" s="28">
        <v>646316</v>
      </c>
      <c r="N35" s="29">
        <v>637148.13201000006</v>
      </c>
      <c r="O35" s="28">
        <v>652400.03021999996</v>
      </c>
      <c r="P35" s="29">
        <v>646292.26832000003</v>
      </c>
      <c r="Q35" s="28">
        <v>652030</v>
      </c>
      <c r="R35" s="87">
        <v>620936.91935999994</v>
      </c>
      <c r="S35" s="157">
        <v>631555</v>
      </c>
      <c r="T35" s="158">
        <v>596217</v>
      </c>
      <c r="U35" s="228">
        <v>624186</v>
      </c>
      <c r="V35" s="229">
        <v>646645</v>
      </c>
      <c r="W35" s="228">
        <v>743418.12954999995</v>
      </c>
      <c r="X35" s="229">
        <v>734809.87045000005</v>
      </c>
      <c r="Y35" s="262">
        <v>743053</v>
      </c>
      <c r="Z35" s="263">
        <v>711641</v>
      </c>
      <c r="AA35" s="228">
        <v>747131</v>
      </c>
      <c r="AB35" s="232">
        <v>713784</v>
      </c>
      <c r="AC35" s="228">
        <v>700318</v>
      </c>
      <c r="AD35" s="232">
        <v>712877</v>
      </c>
    </row>
    <row r="36" spans="1:30" ht="25.5">
      <c r="A36" s="91" t="s">
        <v>21</v>
      </c>
      <c r="B36" s="83" t="s">
        <v>24</v>
      </c>
      <c r="C36" s="28">
        <v>66476.928900871484</v>
      </c>
      <c r="D36" s="29">
        <v>96320.045460255249</v>
      </c>
      <c r="E36" s="41">
        <v>222731.2769997257</v>
      </c>
      <c r="F36" s="57">
        <v>462318.72300027427</v>
      </c>
      <c r="G36" s="28">
        <v>329770.66309463547</v>
      </c>
      <c r="H36" s="29">
        <v>343088.89690536453</v>
      </c>
      <c r="I36" s="28">
        <v>337057.23506919673</v>
      </c>
      <c r="J36" s="29">
        <v>388890</v>
      </c>
      <c r="K36" s="28">
        <v>384782</v>
      </c>
      <c r="L36" s="29">
        <v>427616</v>
      </c>
      <c r="M36" s="28">
        <v>437820</v>
      </c>
      <c r="N36" s="29">
        <v>249320.64491</v>
      </c>
      <c r="O36" s="28">
        <v>433821.28258000006</v>
      </c>
      <c r="P36" s="29">
        <v>484347.37572999997</v>
      </c>
      <c r="Q36" s="28">
        <v>491066</v>
      </c>
      <c r="R36" s="87">
        <v>417330.15726000001</v>
      </c>
      <c r="S36" s="157">
        <v>560844</v>
      </c>
      <c r="T36" s="158">
        <v>562996</v>
      </c>
      <c r="U36" s="228">
        <v>560876</v>
      </c>
      <c r="V36" s="229">
        <v>870639</v>
      </c>
      <c r="W36" s="228">
        <v>697531.95472000004</v>
      </c>
      <c r="X36" s="229">
        <v>725754.04527999996</v>
      </c>
      <c r="Y36" s="262">
        <v>771449</v>
      </c>
      <c r="Z36" s="263">
        <v>801781</v>
      </c>
      <c r="AA36" s="228">
        <v>844255</v>
      </c>
      <c r="AB36" s="232">
        <v>870516</v>
      </c>
      <c r="AC36" s="228">
        <v>869587</v>
      </c>
      <c r="AD36" s="232">
        <v>916761</v>
      </c>
    </row>
    <row r="37" spans="1:30" ht="12.75">
      <c r="A37" s="91" t="s">
        <v>23</v>
      </c>
      <c r="B37" s="83" t="s">
        <v>26</v>
      </c>
      <c r="C37" s="28">
        <v>11229100.698955113</v>
      </c>
      <c r="D37" s="29">
        <v>11473180.051044887</v>
      </c>
      <c r="E37" s="41">
        <v>12318746.18296349</v>
      </c>
      <c r="F37" s="57">
        <v>12016227.81703651</v>
      </c>
      <c r="G37" s="28">
        <v>12291502.801814795</v>
      </c>
      <c r="H37" s="29">
        <v>12123397.398185207</v>
      </c>
      <c r="I37" s="28">
        <v>13285875.167690968</v>
      </c>
      <c r="J37" s="29">
        <v>13419681.971000001</v>
      </c>
      <c r="K37" s="28">
        <v>14775648</v>
      </c>
      <c r="L37" s="29">
        <v>14353954</v>
      </c>
      <c r="M37" s="28">
        <v>16138787</v>
      </c>
      <c r="N37" s="29">
        <v>16113515.059760001</v>
      </c>
      <c r="O37" s="28">
        <v>17678823.630940001</v>
      </c>
      <c r="P37" s="29">
        <v>18085027.331780002</v>
      </c>
      <c r="Q37" s="28">
        <v>18961382</v>
      </c>
      <c r="R37" s="87">
        <v>18093940.652079999</v>
      </c>
      <c r="S37" s="157">
        <v>18141567</v>
      </c>
      <c r="T37" s="158">
        <v>15800145</v>
      </c>
      <c r="U37" s="228">
        <v>16515156</v>
      </c>
      <c r="V37" s="232">
        <v>17052477</v>
      </c>
      <c r="W37" s="228">
        <v>15809856</v>
      </c>
      <c r="X37" s="232">
        <v>16944700</v>
      </c>
      <c r="Y37" s="262">
        <v>18428881</v>
      </c>
      <c r="Z37" s="263">
        <v>18080128</v>
      </c>
      <c r="AA37" s="228">
        <v>17536579</v>
      </c>
      <c r="AB37" s="232">
        <v>16742022</v>
      </c>
      <c r="AC37" s="228">
        <v>17538761</v>
      </c>
      <c r="AD37" s="232">
        <v>16595235</v>
      </c>
    </row>
    <row r="38" spans="1:30" ht="12.75">
      <c r="A38" s="91"/>
      <c r="B38" s="83" t="s">
        <v>11</v>
      </c>
      <c r="C38" s="28"/>
      <c r="D38" s="29"/>
      <c r="E38" s="41"/>
      <c r="F38" s="57"/>
      <c r="G38" s="28"/>
      <c r="H38" s="29"/>
      <c r="I38" s="28"/>
      <c r="J38" s="29"/>
      <c r="K38" s="28"/>
      <c r="L38" s="29"/>
      <c r="M38" s="28"/>
      <c r="N38" s="29"/>
      <c r="O38" s="28"/>
      <c r="P38" s="29"/>
      <c r="Q38" s="28"/>
      <c r="R38" s="87"/>
      <c r="S38" s="157"/>
      <c r="T38" s="158"/>
      <c r="U38" s="226"/>
      <c r="V38" s="229"/>
      <c r="W38" s="226"/>
      <c r="X38" s="229"/>
      <c r="Y38" s="260"/>
      <c r="Z38" s="261"/>
      <c r="AA38" s="226"/>
      <c r="AB38" s="227"/>
      <c r="AC38" s="226"/>
      <c r="AD38" s="227"/>
    </row>
    <row r="39" spans="1:30" ht="25.5">
      <c r="A39" s="91"/>
      <c r="B39" s="83" t="s">
        <v>27</v>
      </c>
      <c r="C39" s="28">
        <v>8174325.1713445904</v>
      </c>
      <c r="D39" s="29">
        <v>8272741.9421622995</v>
      </c>
      <c r="E39" s="41">
        <v>8764234.2546650004</v>
      </c>
      <c r="F39" s="57">
        <v>8471022.5157357994</v>
      </c>
      <c r="G39" s="28">
        <v>8649107.8334447555</v>
      </c>
      <c r="H39" s="29">
        <v>8411341.6559845433</v>
      </c>
      <c r="I39" s="28">
        <v>9182428.9311899282</v>
      </c>
      <c r="J39" s="29">
        <v>9076925.4869999997</v>
      </c>
      <c r="K39" s="28">
        <v>9950747</v>
      </c>
      <c r="L39" s="29">
        <v>9616100</v>
      </c>
      <c r="M39" s="28">
        <v>10790389</v>
      </c>
      <c r="N39" s="29">
        <v>10469824.17714189</v>
      </c>
      <c r="O39" s="28">
        <v>11832026.615017794</v>
      </c>
      <c r="P39" s="29">
        <v>11906890.689557895</v>
      </c>
      <c r="Q39" s="28">
        <v>12567081</v>
      </c>
      <c r="R39" s="87">
        <v>11651812.336733835</v>
      </c>
      <c r="S39" s="157">
        <v>11204013</v>
      </c>
      <c r="T39" s="158">
        <v>10546441.587848851</v>
      </c>
      <c r="U39" s="228">
        <v>11370748.356049694</v>
      </c>
      <c r="V39" s="232">
        <v>11684649.643950306</v>
      </c>
      <c r="W39" s="228">
        <v>10714532</v>
      </c>
      <c r="X39" s="232">
        <v>11394498</v>
      </c>
      <c r="Y39" s="262">
        <v>12576089</v>
      </c>
      <c r="Z39" s="263">
        <v>12195839</v>
      </c>
      <c r="AA39" s="228">
        <v>11968899</v>
      </c>
      <c r="AB39" s="232">
        <v>11311774</v>
      </c>
      <c r="AC39" s="228">
        <v>12028759</v>
      </c>
      <c r="AD39" s="232">
        <v>11341789</v>
      </c>
    </row>
    <row r="40" spans="1:30" ht="12.75">
      <c r="A40" s="91"/>
      <c r="B40" s="83" t="s">
        <v>180</v>
      </c>
      <c r="C40" s="28"/>
      <c r="D40" s="29"/>
      <c r="E40" s="41"/>
      <c r="F40" s="57"/>
      <c r="G40" s="28"/>
      <c r="H40" s="29"/>
      <c r="I40" s="28"/>
      <c r="J40" s="29"/>
      <c r="K40" s="28"/>
      <c r="L40" s="29"/>
      <c r="M40" s="28"/>
      <c r="N40" s="29"/>
      <c r="O40" s="28"/>
      <c r="P40" s="29"/>
      <c r="Q40" s="28"/>
      <c r="R40" s="87"/>
      <c r="S40" s="157"/>
      <c r="T40" s="158"/>
      <c r="U40" s="228">
        <v>5913226.0332193011</v>
      </c>
      <c r="V40" s="229">
        <v>5837720.9667806989</v>
      </c>
      <c r="W40" s="228">
        <v>5016572</v>
      </c>
      <c r="X40" s="229">
        <v>5403141</v>
      </c>
      <c r="Y40" s="262">
        <v>5898612</v>
      </c>
      <c r="Z40" s="263">
        <v>5690438</v>
      </c>
      <c r="AA40" s="228">
        <v>5487452</v>
      </c>
      <c r="AB40" s="232">
        <v>5187495</v>
      </c>
      <c r="AC40" s="228">
        <v>5438629</v>
      </c>
      <c r="AD40" s="232">
        <v>5149108</v>
      </c>
    </row>
    <row r="41" spans="1:30" ht="12.75">
      <c r="A41" s="91"/>
      <c r="B41" s="83" t="s">
        <v>181</v>
      </c>
      <c r="C41" s="28"/>
      <c r="D41" s="29"/>
      <c r="E41" s="41"/>
      <c r="F41" s="57"/>
      <c r="G41" s="28"/>
      <c r="H41" s="29"/>
      <c r="I41" s="28"/>
      <c r="J41" s="29"/>
      <c r="K41" s="28"/>
      <c r="L41" s="29"/>
      <c r="M41" s="28"/>
      <c r="N41" s="29"/>
      <c r="O41" s="28"/>
      <c r="P41" s="29"/>
      <c r="Q41" s="28"/>
      <c r="R41" s="87"/>
      <c r="S41" s="157"/>
      <c r="T41" s="158"/>
      <c r="U41" s="228">
        <v>5457522.322830392</v>
      </c>
      <c r="V41" s="229">
        <v>5846928.677169608</v>
      </c>
      <c r="W41" s="228">
        <v>5697960</v>
      </c>
      <c r="X41" s="229">
        <v>5991357</v>
      </c>
      <c r="Y41" s="262">
        <v>6677477</v>
      </c>
      <c r="Z41" s="263">
        <v>6505401</v>
      </c>
      <c r="AA41" s="228">
        <v>6481447</v>
      </c>
      <c r="AB41" s="232">
        <v>6124279</v>
      </c>
      <c r="AC41" s="228">
        <v>6590130</v>
      </c>
      <c r="AD41" s="232">
        <v>6192681</v>
      </c>
    </row>
    <row r="42" spans="1:30" ht="12.75">
      <c r="A42" s="91"/>
      <c r="B42" s="83" t="s">
        <v>28</v>
      </c>
      <c r="C42" s="28">
        <v>3054775.5276105218</v>
      </c>
      <c r="D42" s="29">
        <v>3200438.1088825883</v>
      </c>
      <c r="E42" s="41">
        <v>3554511.9282984897</v>
      </c>
      <c r="F42" s="57">
        <v>3545205.3013007105</v>
      </c>
      <c r="G42" s="28">
        <v>3642394.9683700381</v>
      </c>
      <c r="H42" s="29">
        <v>3712055.7422006619</v>
      </c>
      <c r="I42" s="28">
        <v>4103446.0396147398</v>
      </c>
      <c r="J42" s="29">
        <v>4342756.4840000002</v>
      </c>
      <c r="K42" s="28">
        <v>4824901</v>
      </c>
      <c r="L42" s="29">
        <v>4737854</v>
      </c>
      <c r="M42" s="28">
        <v>5358398</v>
      </c>
      <c r="N42" s="29">
        <v>5643690.8826181097</v>
      </c>
      <c r="O42" s="28">
        <v>5846797.0159222065</v>
      </c>
      <c r="P42" s="29">
        <v>6178135.6422221055</v>
      </c>
      <c r="Q42" s="28">
        <v>6394301</v>
      </c>
      <c r="R42" s="87">
        <v>6442128.3153461646</v>
      </c>
      <c r="S42" s="157">
        <v>6937554</v>
      </c>
      <c r="T42" s="158">
        <v>5253703.4121511485</v>
      </c>
      <c r="U42" s="228">
        <v>5144407.6439503059</v>
      </c>
      <c r="V42" s="229">
        <v>5367827.3560496941</v>
      </c>
      <c r="W42" s="228">
        <v>5095324</v>
      </c>
      <c r="X42" s="229">
        <v>5550202</v>
      </c>
      <c r="Y42" s="262">
        <v>5852792</v>
      </c>
      <c r="Z42" s="263">
        <v>5884289</v>
      </c>
      <c r="AA42" s="228">
        <v>5567680</v>
      </c>
      <c r="AB42" s="232">
        <v>5430248</v>
      </c>
      <c r="AC42" s="228">
        <v>5510002</v>
      </c>
      <c r="AD42" s="232">
        <v>5253446</v>
      </c>
    </row>
    <row r="43" spans="1:30" ht="12.75">
      <c r="A43" s="91" t="s">
        <v>25</v>
      </c>
      <c r="B43" s="83" t="s">
        <v>86</v>
      </c>
      <c r="C43" s="28">
        <v>1185149.3044676683</v>
      </c>
      <c r="D43" s="29">
        <v>1245656.7292451349</v>
      </c>
      <c r="E43" s="41">
        <v>1382588.9677482906</v>
      </c>
      <c r="F43" s="57">
        <v>1413479.0322517094</v>
      </c>
      <c r="G43" s="28">
        <v>1512351.6540551318</v>
      </c>
      <c r="H43" s="29">
        <v>1503813.7459448683</v>
      </c>
      <c r="I43" s="28">
        <v>1661315.0449766088</v>
      </c>
      <c r="J43" s="29">
        <v>1662322.9669999999</v>
      </c>
      <c r="K43" s="28">
        <v>1852768</v>
      </c>
      <c r="L43" s="29">
        <v>1777244</v>
      </c>
      <c r="M43" s="28">
        <v>1975624</v>
      </c>
      <c r="N43" s="29">
        <v>1986225.5945000001</v>
      </c>
      <c r="O43" s="28">
        <v>2141105.1912699998</v>
      </c>
      <c r="P43" s="29">
        <v>2090020.0666100001</v>
      </c>
      <c r="Q43" s="28">
        <v>2250109</v>
      </c>
      <c r="R43" s="87">
        <v>2256786.4000499998</v>
      </c>
      <c r="S43" s="157">
        <v>2266145</v>
      </c>
      <c r="T43" s="158">
        <v>2232164</v>
      </c>
      <c r="U43" s="233">
        <v>2541592</v>
      </c>
      <c r="V43" s="234">
        <v>2626811</v>
      </c>
      <c r="W43" s="233">
        <v>2764636</v>
      </c>
      <c r="X43" s="234">
        <v>2878992</v>
      </c>
      <c r="Y43" s="264">
        <v>2990186</v>
      </c>
      <c r="Z43" s="265">
        <v>2961963</v>
      </c>
      <c r="AA43" s="233">
        <v>3016508</v>
      </c>
      <c r="AB43" s="234">
        <v>2986560</v>
      </c>
      <c r="AC43" s="233">
        <v>3109702</v>
      </c>
      <c r="AD43" s="234">
        <v>3186452</v>
      </c>
    </row>
    <row r="44" spans="1:30" ht="12.75">
      <c r="A44" s="91"/>
      <c r="B44" s="83" t="s">
        <v>30</v>
      </c>
      <c r="C44" s="28"/>
      <c r="D44" s="29"/>
      <c r="E44" s="41"/>
      <c r="F44" s="57"/>
      <c r="G44" s="28"/>
      <c r="H44" s="29"/>
      <c r="I44" s="28"/>
      <c r="J44" s="29"/>
      <c r="K44" s="28"/>
      <c r="L44" s="29"/>
      <c r="M44" s="28"/>
      <c r="N44" s="29"/>
      <c r="O44" s="28"/>
      <c r="P44" s="29"/>
      <c r="Q44" s="28"/>
      <c r="R44" s="87"/>
      <c r="S44" s="157"/>
      <c r="T44" s="158"/>
      <c r="U44" s="226"/>
      <c r="V44" s="229"/>
      <c r="W44" s="226"/>
      <c r="X44" s="229"/>
      <c r="Y44" s="260"/>
      <c r="Z44" s="261"/>
      <c r="AA44" s="226"/>
      <c r="AB44" s="227"/>
      <c r="AC44" s="226"/>
      <c r="AD44" s="227"/>
    </row>
    <row r="45" spans="1:30" ht="12.75">
      <c r="A45" s="91"/>
      <c r="B45" s="83" t="s">
        <v>31</v>
      </c>
      <c r="C45" s="28">
        <v>504039.1672326831</v>
      </c>
      <c r="D45" s="29">
        <v>711414.17114531307</v>
      </c>
      <c r="E45" s="41">
        <v>920302.95414761116</v>
      </c>
      <c r="F45" s="57">
        <v>930445.10668738885</v>
      </c>
      <c r="G45" s="28">
        <v>1031952.0854003958</v>
      </c>
      <c r="H45" s="29">
        <v>1018095.1123911042</v>
      </c>
      <c r="I45" s="28">
        <v>1116926.3702118932</v>
      </c>
      <c r="J45" s="29">
        <v>1101406.0959999999</v>
      </c>
      <c r="K45" s="28">
        <v>1219414</v>
      </c>
      <c r="L45" s="29">
        <v>1174789</v>
      </c>
      <c r="M45" s="28">
        <v>1301189</v>
      </c>
      <c r="N45" s="29">
        <f>1242850.75426463+82574</f>
        <v>1325424.7542646299</v>
      </c>
      <c r="O45" s="28">
        <v>1420249.0229559555</v>
      </c>
      <c r="P45" s="29">
        <v>1394520.4681301881</v>
      </c>
      <c r="Q45" s="28">
        <v>1578471</v>
      </c>
      <c r="R45" s="87">
        <v>1549740.3417770816</v>
      </c>
      <c r="S45" s="157">
        <v>1521606</v>
      </c>
      <c r="T45" s="158">
        <v>1510198.969595521</v>
      </c>
      <c r="U45" s="228">
        <v>1661002.1842049544</v>
      </c>
      <c r="V45" s="229">
        <v>1745378.8157950456</v>
      </c>
      <c r="W45" s="228">
        <v>1813809</v>
      </c>
      <c r="X45" s="229">
        <v>1888222</v>
      </c>
      <c r="Y45" s="262">
        <v>1952756</v>
      </c>
      <c r="Z45" s="263">
        <v>1932228</v>
      </c>
      <c r="AA45" s="228">
        <v>1962384</v>
      </c>
      <c r="AB45" s="232">
        <v>1963123</v>
      </c>
      <c r="AC45" s="228">
        <v>2039415</v>
      </c>
      <c r="AD45" s="232">
        <v>2083941</v>
      </c>
    </row>
    <row r="46" spans="1:30" ht="12.75">
      <c r="A46" s="91"/>
      <c r="B46" s="83" t="s">
        <v>32</v>
      </c>
      <c r="C46" s="28">
        <v>681110.13723498513</v>
      </c>
      <c r="D46" s="29">
        <v>534242.55809982191</v>
      </c>
      <c r="E46" s="41">
        <v>462286.01360067935</v>
      </c>
      <c r="F46" s="57">
        <v>483033.92556432064</v>
      </c>
      <c r="G46" s="28">
        <v>480399.56865473598</v>
      </c>
      <c r="H46" s="29">
        <v>485718.63355376403</v>
      </c>
      <c r="I46" s="28">
        <v>544388.67476471583</v>
      </c>
      <c r="J46" s="29">
        <v>560917.87100000004</v>
      </c>
      <c r="K46" s="28">
        <v>633354</v>
      </c>
      <c r="L46" s="29">
        <v>602455</v>
      </c>
      <c r="M46" s="28">
        <v>674435</v>
      </c>
      <c r="N46" s="29">
        <f>624163.840235375+36637</f>
        <v>660800.84023537498</v>
      </c>
      <c r="O46" s="28">
        <v>720856.16831404436</v>
      </c>
      <c r="P46" s="29">
        <v>695499.59847981203</v>
      </c>
      <c r="Q46" s="28">
        <v>671638</v>
      </c>
      <c r="R46" s="87">
        <v>707046.05827291834</v>
      </c>
      <c r="S46" s="157">
        <v>744539</v>
      </c>
      <c r="T46" s="158">
        <v>721965.03040447901</v>
      </c>
      <c r="U46" s="228">
        <v>880589.81579504558</v>
      </c>
      <c r="V46" s="229">
        <v>881432.18420495442</v>
      </c>
      <c r="W46" s="228">
        <v>950827</v>
      </c>
      <c r="X46" s="229">
        <v>990770</v>
      </c>
      <c r="Y46" s="262">
        <v>1037430</v>
      </c>
      <c r="Z46" s="263">
        <v>1029735</v>
      </c>
      <c r="AA46" s="228">
        <v>1054124</v>
      </c>
      <c r="AB46" s="232">
        <v>1023437</v>
      </c>
      <c r="AC46" s="228">
        <v>1070287</v>
      </c>
      <c r="AD46" s="232">
        <v>1102511</v>
      </c>
    </row>
    <row r="47" spans="1:30" ht="25.5">
      <c r="A47" s="91" t="s">
        <v>29</v>
      </c>
      <c r="B47" s="83" t="s">
        <v>34</v>
      </c>
      <c r="C47" s="28">
        <v>12711.169555890627</v>
      </c>
      <c r="D47" s="29">
        <v>9953.0804441093733</v>
      </c>
      <c r="E47" s="41">
        <v>8481.1613271223159</v>
      </c>
      <c r="F47" s="57">
        <v>17181.838672877686</v>
      </c>
      <c r="G47" s="28">
        <v>20311.956045747909</v>
      </c>
      <c r="H47" s="29">
        <v>8994.043954252089</v>
      </c>
      <c r="I47" s="28">
        <v>3382.3730170380773</v>
      </c>
      <c r="J47" s="29">
        <v>7120</v>
      </c>
      <c r="K47" s="28">
        <v>7712</v>
      </c>
      <c r="L47" s="29">
        <v>12734</v>
      </c>
      <c r="M47" s="28">
        <v>10145</v>
      </c>
      <c r="N47" s="29">
        <v>22077</v>
      </c>
      <c r="O47" s="28">
        <v>21807.892930000002</v>
      </c>
      <c r="P47" s="29">
        <v>22655</v>
      </c>
      <c r="Q47" s="28">
        <v>28364</v>
      </c>
      <c r="R47" s="87">
        <v>38074</v>
      </c>
      <c r="S47" s="157">
        <v>46318</v>
      </c>
      <c r="T47" s="158">
        <v>79961</v>
      </c>
      <c r="U47" s="228">
        <v>103103</v>
      </c>
      <c r="V47" s="229">
        <v>167312</v>
      </c>
      <c r="W47" s="228">
        <v>117625.9359</v>
      </c>
      <c r="X47" s="229">
        <v>182458.06409999999</v>
      </c>
      <c r="Y47" s="262">
        <v>157362</v>
      </c>
      <c r="Z47" s="263">
        <v>252964</v>
      </c>
      <c r="AA47" s="228">
        <v>187772</v>
      </c>
      <c r="AB47" s="232">
        <v>256946</v>
      </c>
      <c r="AC47" s="228">
        <v>195814</v>
      </c>
      <c r="AD47" s="232">
        <v>380995</v>
      </c>
    </row>
    <row r="48" spans="1:30" ht="12.75">
      <c r="A48" s="91" t="s">
        <v>33</v>
      </c>
      <c r="B48" s="166" t="s">
        <v>205</v>
      </c>
      <c r="C48" s="167"/>
      <c r="D48" s="168"/>
      <c r="E48" s="169"/>
      <c r="F48" s="170"/>
      <c r="G48" s="167"/>
      <c r="H48" s="168"/>
      <c r="I48" s="167"/>
      <c r="J48" s="168"/>
      <c r="K48" s="167"/>
      <c r="L48" s="168"/>
      <c r="M48" s="167"/>
      <c r="N48" s="168"/>
      <c r="O48" s="167"/>
      <c r="P48" s="168"/>
      <c r="Q48" s="167"/>
      <c r="R48" s="171"/>
      <c r="S48" s="172"/>
      <c r="T48" s="173"/>
      <c r="U48" s="228"/>
      <c r="V48" s="229"/>
      <c r="W48" s="228">
        <v>792.995</v>
      </c>
      <c r="X48" s="229">
        <v>22599.005000000001</v>
      </c>
      <c r="Y48" s="262">
        <v>2328</v>
      </c>
      <c r="Z48" s="263">
        <v>256439</v>
      </c>
      <c r="AA48" s="228">
        <v>15036</v>
      </c>
      <c r="AB48" s="232">
        <v>456563</v>
      </c>
      <c r="AC48" s="228">
        <v>27931</v>
      </c>
      <c r="AD48" s="232">
        <v>485894</v>
      </c>
    </row>
    <row r="49" spans="1:30" ht="12.75">
      <c r="A49" s="225" t="s">
        <v>35</v>
      </c>
      <c r="B49" s="166" t="s">
        <v>218</v>
      </c>
      <c r="C49" s="167"/>
      <c r="D49" s="168"/>
      <c r="E49" s="169"/>
      <c r="F49" s="170"/>
      <c r="G49" s="167"/>
      <c r="H49" s="168"/>
      <c r="I49" s="167"/>
      <c r="J49" s="168"/>
      <c r="K49" s="167"/>
      <c r="L49" s="168"/>
      <c r="M49" s="167"/>
      <c r="N49" s="168"/>
      <c r="O49" s="167"/>
      <c r="P49" s="168"/>
      <c r="Q49" s="167"/>
      <c r="R49" s="171"/>
      <c r="S49" s="172"/>
      <c r="T49" s="173"/>
      <c r="U49" s="235"/>
      <c r="V49" s="236"/>
      <c r="W49" s="235"/>
      <c r="X49" s="236"/>
      <c r="Y49" s="266">
        <v>567</v>
      </c>
      <c r="Z49" s="267">
        <v>4240</v>
      </c>
      <c r="AA49" s="228">
        <v>109428</v>
      </c>
      <c r="AB49" s="232">
        <v>167040</v>
      </c>
      <c r="AC49" s="228">
        <v>150425</v>
      </c>
      <c r="AD49" s="232">
        <v>187771</v>
      </c>
    </row>
    <row r="50" spans="1:30" ht="39" thickBot="1">
      <c r="A50" s="134" t="s">
        <v>219</v>
      </c>
      <c r="B50" s="135" t="s">
        <v>36</v>
      </c>
      <c r="C50" s="30">
        <v>11809</v>
      </c>
      <c r="D50" s="31">
        <v>15897</v>
      </c>
      <c r="E50" s="42">
        <v>13788.251141608136</v>
      </c>
      <c r="F50" s="58">
        <v>14646.748858391864</v>
      </c>
      <c r="G50" s="30">
        <v>312318.34937096428</v>
      </c>
      <c r="H50" s="31">
        <v>383265.65062903572</v>
      </c>
      <c r="I50" s="30">
        <v>400039</v>
      </c>
      <c r="J50" s="31">
        <v>385079</v>
      </c>
      <c r="K50" s="30">
        <v>445084</v>
      </c>
      <c r="L50" s="31">
        <v>520610</v>
      </c>
      <c r="M50" s="30">
        <v>514981</v>
      </c>
      <c r="N50" s="31">
        <v>650063</v>
      </c>
      <c r="O50" s="30">
        <v>598303.67076000001</v>
      </c>
      <c r="P50" s="31">
        <v>741616.62878000003</v>
      </c>
      <c r="Q50" s="30">
        <v>717604</v>
      </c>
      <c r="R50" s="150">
        <v>796041</v>
      </c>
      <c r="S50" s="160">
        <v>10907</v>
      </c>
      <c r="T50" s="161">
        <v>16018</v>
      </c>
      <c r="U50" s="237">
        <v>15564</v>
      </c>
      <c r="V50" s="238">
        <v>26675</v>
      </c>
      <c r="W50" s="237">
        <v>14593.498030000001</v>
      </c>
      <c r="X50" s="238">
        <v>21746.501970000001</v>
      </c>
      <c r="Y50" s="268">
        <v>15035</v>
      </c>
      <c r="Z50" s="269">
        <v>16984</v>
      </c>
      <c r="AA50" s="237">
        <v>8314</v>
      </c>
      <c r="AB50" s="278">
        <v>25209</v>
      </c>
      <c r="AC50" s="237">
        <v>21999</v>
      </c>
      <c r="AD50" s="278">
        <v>23022</v>
      </c>
    </row>
    <row r="51" spans="1:30" ht="12.75">
      <c r="A51" s="21"/>
      <c r="B51" s="21"/>
      <c r="C51" s="19"/>
      <c r="D51" s="19"/>
      <c r="E51" s="19"/>
      <c r="F51" s="19"/>
      <c r="G51" s="19"/>
      <c r="H51" s="19"/>
      <c r="I51" s="19"/>
      <c r="J51" s="19"/>
      <c r="K51" s="21"/>
      <c r="L51" s="21"/>
      <c r="M51" s="19"/>
      <c r="N51" s="19"/>
      <c r="O51" s="21"/>
      <c r="P51" s="21"/>
      <c r="Q51" s="21"/>
      <c r="R51" s="21"/>
      <c r="S51" s="21"/>
      <c r="T51" s="21"/>
      <c r="U51" s="21"/>
      <c r="V51" s="21"/>
      <c r="W51" s="21"/>
      <c r="X51" s="187"/>
      <c r="Y51" s="187"/>
      <c r="Z51" s="187"/>
      <c r="AA51" s="187"/>
      <c r="AB51" s="187"/>
      <c r="AC51" s="187"/>
      <c r="AD51" s="187"/>
    </row>
    <row r="52" spans="1:30" ht="14.25">
      <c r="A52" s="21"/>
      <c r="B52" s="117" t="s">
        <v>147</v>
      </c>
      <c r="C52" s="21"/>
      <c r="D52" s="21"/>
      <c r="E52" s="21"/>
      <c r="F52" s="21"/>
      <c r="G52" s="21"/>
      <c r="H52" s="21"/>
      <c r="I52" s="19"/>
      <c r="J52" s="19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187"/>
      <c r="Y52" s="187"/>
      <c r="Z52" s="187"/>
      <c r="AA52" s="187"/>
      <c r="AB52" s="187"/>
      <c r="AC52" s="187"/>
      <c r="AD52" s="187"/>
    </row>
    <row r="53" spans="1:30" ht="12.75">
      <c r="A53" s="21"/>
      <c r="B53" s="21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19"/>
      <c r="N53" s="19"/>
      <c r="O53" s="21"/>
      <c r="P53" s="21"/>
      <c r="Q53" s="21"/>
      <c r="R53" s="21"/>
      <c r="S53" s="21"/>
      <c r="T53" s="21"/>
      <c r="U53" s="21"/>
      <c r="V53" s="21"/>
      <c r="W53" s="21"/>
      <c r="X53" s="187"/>
      <c r="Y53" s="187"/>
      <c r="Z53" s="187"/>
      <c r="AA53" s="187"/>
      <c r="AB53" s="187"/>
      <c r="AC53" s="187"/>
      <c r="AD53" s="187"/>
    </row>
    <row r="54" spans="1:30" ht="12.75">
      <c r="A54" s="21"/>
      <c r="B54" s="21"/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187"/>
      <c r="Y54" s="187"/>
      <c r="Z54" s="187"/>
      <c r="AA54" s="187"/>
      <c r="AB54" s="187"/>
      <c r="AC54" s="187"/>
      <c r="AD54" s="187"/>
    </row>
    <row r="55" spans="1:30" ht="12.75">
      <c r="A55" s="21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  <c r="U55" s="21"/>
      <c r="V55" s="21"/>
      <c r="W55" s="21"/>
      <c r="X55" s="187"/>
      <c r="Y55" s="187"/>
      <c r="Z55" s="187"/>
      <c r="AA55" s="187"/>
      <c r="AB55" s="187"/>
      <c r="AC55" s="187"/>
      <c r="AD55" s="187"/>
    </row>
  </sheetData>
  <mergeCells count="2">
    <mergeCell ref="A3:A4"/>
    <mergeCell ref="B3:B4"/>
  </mergeCells>
  <phoneticPr fontId="0" type="noConversion"/>
  <printOptions horizontalCentered="1"/>
  <pageMargins left="0" right="0" top="0.59055118110236227" bottom="0.39370078740157483" header="0.19685039370078741" footer="0.19685039370078741"/>
  <pageSetup paperSize="9" scale="41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12"/>
  <sheetViews>
    <sheetView zoomScaleNormal="100" workbookViewId="0">
      <selection activeCell="M39" sqref="M39"/>
    </sheetView>
  </sheetViews>
  <sheetFormatPr defaultRowHeight="12.75"/>
  <cols>
    <col min="11" max="11" width="8.85546875" customWidth="1"/>
  </cols>
  <sheetData>
    <row r="1" spans="1:12" ht="18">
      <c r="A1" s="9" t="s">
        <v>56</v>
      </c>
      <c r="L1" s="6"/>
    </row>
    <row r="88" spans="1:1" ht="15.75">
      <c r="A88" s="6" t="s">
        <v>76</v>
      </c>
    </row>
    <row r="112" spans="1:1" ht="15.75">
      <c r="A112" s="6" t="s">
        <v>70</v>
      </c>
    </row>
  </sheetData>
  <phoneticPr fontId="0" type="noConversion"/>
  <printOptions horizontalCentered="1"/>
  <pageMargins left="0.39370078740157483" right="0.39370078740157483" top="0.59055118110236227" bottom="0.39370078740157483" header="0.51181102362204722" footer="0.51181102362204722"/>
  <pageSetup paperSize="9" scale="96" orientation="landscape" horizontalDpi="4294967292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88"/>
  <sheetViews>
    <sheetView workbookViewId="0"/>
  </sheetViews>
  <sheetFormatPr defaultRowHeight="12.75"/>
  <cols>
    <col min="11" max="11" width="8.85546875" customWidth="1"/>
  </cols>
  <sheetData>
    <row r="1" spans="1:12" s="188" customFormat="1" ht="18">
      <c r="A1" s="9" t="s">
        <v>74</v>
      </c>
    </row>
    <row r="2" spans="1:12" s="188" customFormat="1" ht="18">
      <c r="A2" s="9" t="s">
        <v>57</v>
      </c>
      <c r="L2" s="9"/>
    </row>
    <row r="64" spans="1:1" ht="15.75">
      <c r="A64" s="6" t="s">
        <v>76</v>
      </c>
    </row>
    <row r="88" spans="1:1" ht="15.75">
      <c r="A88" s="6" t="s">
        <v>70</v>
      </c>
    </row>
  </sheetData>
  <pageMargins left="0.70866141732283472" right="0.70866141732283472" top="0.78740157480314965" bottom="0.78740157480314965" header="0.31496062992125984" footer="0.31496062992125984"/>
  <pageSetup paperSize="9" scale="97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3"/>
  <sheetViews>
    <sheetView zoomScale="75" workbookViewId="0"/>
  </sheetViews>
  <sheetFormatPr defaultRowHeight="12.75"/>
  <sheetData>
    <row r="1" spans="1:2" ht="20.25">
      <c r="A1" s="7" t="s">
        <v>69</v>
      </c>
    </row>
    <row r="2" spans="1:2" ht="20.25">
      <c r="A2" s="7"/>
      <c r="B2" s="7" t="s">
        <v>129</v>
      </c>
    </row>
    <row r="3" spans="1:2" ht="20.25">
      <c r="A3" s="7"/>
      <c r="B3" s="7"/>
    </row>
  </sheetData>
  <phoneticPr fontId="0" type="noConversion"/>
  <pageMargins left="0.39370078740157483" right="0.39370078740157483" top="0.98425196850393704" bottom="0.78740157480314965" header="0.51181102362204722" footer="0.51181102362204722"/>
  <pageSetup paperSize="9" scale="96" orientation="landscape" horizontalDpi="4294967292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9"/>
  <sheetViews>
    <sheetView topLeftCell="A115" zoomScale="90" workbookViewId="0">
      <selection activeCell="J138" sqref="J138"/>
    </sheetView>
  </sheetViews>
  <sheetFormatPr defaultRowHeight="12.75"/>
  <cols>
    <col min="1" max="8" width="9.28515625" customWidth="1"/>
    <col min="9" max="9" width="4" customWidth="1"/>
    <col min="10" max="18" width="9.28515625" customWidth="1"/>
  </cols>
  <sheetData>
    <row r="1" spans="1:1" ht="23.25">
      <c r="A1" s="10" t="s">
        <v>89</v>
      </c>
    </row>
    <row r="19" spans="4:4">
      <c r="D19" s="11"/>
    </row>
  </sheetData>
  <phoneticPr fontId="0" type="noConversion"/>
  <printOptions horizontalCentered="1"/>
  <pageMargins left="0" right="0" top="0.98425196850393704" bottom="0.98425196850393704" header="0.51181102362204722" footer="0.51181102362204722"/>
  <pageSetup paperSize="9" scale="65" fitToHeight="2" orientation="portrait" r:id="rId1"/>
  <headerFooter alignWithMargins="0"/>
  <rowBreaks count="2" manualBreakCount="2">
    <brk id="84" max="16" man="1"/>
    <brk id="85" max="16383" man="1"/>
  </row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2"/>
  <sheetViews>
    <sheetView zoomScale="75" workbookViewId="0"/>
  </sheetViews>
  <sheetFormatPr defaultRowHeight="12.75"/>
  <cols>
    <col min="11" max="11" width="3.28515625" customWidth="1"/>
  </cols>
  <sheetData>
    <row r="1" spans="1:1" ht="18">
      <c r="A1" s="9" t="s">
        <v>88</v>
      </c>
    </row>
    <row r="2" spans="1:1" ht="9.75" customHeight="1">
      <c r="A2" s="9"/>
    </row>
  </sheetData>
  <phoneticPr fontId="0" type="noConversion"/>
  <printOptions horizontalCentered="1"/>
  <pageMargins left="0.39370078740157483" right="0.39370078740157483" top="0.59055118110236227" bottom="0.39370078740157483" header="0.51181102362204722" footer="0.51181102362204722"/>
  <pageSetup paperSize="9" scale="76" fitToHeight="2" orientation="landscape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29"/>
  <sheetViews>
    <sheetView workbookViewId="0"/>
  </sheetViews>
  <sheetFormatPr defaultRowHeight="12.75"/>
  <sheetData>
    <row r="1" spans="1:1" ht="15.75">
      <c r="A1" s="6" t="s">
        <v>76</v>
      </c>
    </row>
    <row r="29" spans="1:1" ht="15.75">
      <c r="A29" s="6" t="s">
        <v>224</v>
      </c>
    </row>
  </sheetData>
  <pageMargins left="0.19685039370078741" right="0.19685039370078741" top="0.98425196850393704" bottom="0.39370078740157483" header="0.31496062992125984" footer="0.31496062992125984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32"/>
  <sheetViews>
    <sheetView workbookViewId="0"/>
  </sheetViews>
  <sheetFormatPr defaultRowHeight="12.75"/>
  <sheetData>
    <row r="1" spans="1:1" ht="18">
      <c r="A1" s="133" t="s">
        <v>154</v>
      </c>
    </row>
    <row r="30" spans="2:3">
      <c r="B30" s="137"/>
      <c r="C30" s="132" t="s">
        <v>155</v>
      </c>
    </row>
    <row r="31" spans="2:3" ht="5.25" customHeight="1">
      <c r="C31" s="132"/>
    </row>
    <row r="32" spans="2:3">
      <c r="B32" s="136"/>
      <c r="C32" s="132" t="s">
        <v>156</v>
      </c>
    </row>
  </sheetData>
  <phoneticPr fontId="15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179"/>
  <sheetViews>
    <sheetView topLeftCell="B87" zoomScale="80" zoomScaleNormal="80" workbookViewId="0">
      <selection activeCell="AC75" sqref="AC75"/>
    </sheetView>
  </sheetViews>
  <sheetFormatPr defaultColWidth="14.140625" defaultRowHeight="12.75"/>
  <cols>
    <col min="1" max="1" width="19.42578125" style="1" customWidth="1"/>
    <col min="2" max="9" width="14.140625" style="1" customWidth="1"/>
    <col min="10" max="11" width="14.5703125" style="1" customWidth="1"/>
    <col min="12" max="16384" width="14.140625" style="1"/>
  </cols>
  <sheetData>
    <row r="1" spans="1:33" ht="15.75">
      <c r="A1" s="102" t="s">
        <v>125</v>
      </c>
    </row>
    <row r="2" spans="1:33" s="4" customFormat="1">
      <c r="B2" s="174" t="s">
        <v>99</v>
      </c>
      <c r="C2" s="174" t="s">
        <v>100</v>
      </c>
      <c r="D2" s="174" t="s">
        <v>101</v>
      </c>
      <c r="E2" s="174" t="s">
        <v>102</v>
      </c>
      <c r="F2" s="174" t="s">
        <v>103</v>
      </c>
      <c r="G2" s="174" t="s">
        <v>104</v>
      </c>
      <c r="H2" s="174" t="s">
        <v>105</v>
      </c>
      <c r="I2" s="174" t="s">
        <v>106</v>
      </c>
      <c r="J2" s="174" t="s">
        <v>113</v>
      </c>
      <c r="K2" s="174" t="s">
        <v>107</v>
      </c>
      <c r="L2" s="174" t="s">
        <v>108</v>
      </c>
      <c r="M2" s="174" t="s">
        <v>109</v>
      </c>
      <c r="N2" s="174" t="s">
        <v>110</v>
      </c>
      <c r="O2" s="174" t="s">
        <v>123</v>
      </c>
      <c r="P2" s="174" t="s">
        <v>164</v>
      </c>
      <c r="Q2" s="174" t="s">
        <v>207</v>
      </c>
      <c r="R2" s="174" t="s">
        <v>208</v>
      </c>
      <c r="S2" s="174" t="s">
        <v>209</v>
      </c>
      <c r="T2" s="174" t="s">
        <v>210</v>
      </c>
      <c r="U2" s="174" t="s">
        <v>211</v>
      </c>
      <c r="V2" s="174" t="s">
        <v>220</v>
      </c>
      <c r="W2" s="174" t="s">
        <v>221</v>
      </c>
      <c r="X2" s="174" t="s">
        <v>222</v>
      </c>
      <c r="Y2" s="174" t="s">
        <v>228</v>
      </c>
      <c r="Z2" s="174" t="s">
        <v>233</v>
      </c>
      <c r="AA2" s="174" t="s">
        <v>240</v>
      </c>
      <c r="AB2" s="174" t="s">
        <v>249</v>
      </c>
      <c r="AC2" s="174" t="s">
        <v>250</v>
      </c>
    </row>
    <row r="3" spans="1:33">
      <c r="A3" s="1" t="s">
        <v>47</v>
      </c>
      <c r="B3" s="1">
        <f>'Tabulka 5'!C7</f>
        <v>11349724.820350604</v>
      </c>
      <c r="C3" s="1">
        <f>'Tabulka 5'!D7</f>
        <v>11697099.05164041</v>
      </c>
      <c r="D3" s="1">
        <f>'Tabulka 5'!E7</f>
        <v>12601824.445282718</v>
      </c>
      <c r="E3" s="1">
        <f>'Tabulka 5'!F7</f>
        <v>11619063.554717282</v>
      </c>
      <c r="F3" s="1">
        <f>'Tabulka 5'!G7</f>
        <v>13039109.766514177</v>
      </c>
      <c r="G3" s="1">
        <f>'Tabulka 5'!H7</f>
        <v>12385529.103485823</v>
      </c>
      <c r="H3" s="1">
        <f>'Tabulka 5'!I7</f>
        <v>13760028</v>
      </c>
      <c r="I3" s="1">
        <f>'Tabulka 5'!J7</f>
        <v>13854060.289000001</v>
      </c>
      <c r="J3" s="1">
        <f>'Tabulka 5'!K7</f>
        <v>15628246</v>
      </c>
      <c r="K3" s="1">
        <f>'Tabulka 5'!L7</f>
        <v>15426327</v>
      </c>
      <c r="L3" s="1">
        <f>'Tabulka 5'!M7</f>
        <v>17133365</v>
      </c>
      <c r="M3" s="1">
        <f>'Tabulka 5'!N7</f>
        <v>16851993.740555927</v>
      </c>
      <c r="N3" s="1">
        <f>'Tabulka 5'!O7</f>
        <v>18454053.190650001</v>
      </c>
      <c r="O3" s="1">
        <f>'Tabulka 5'!P7</f>
        <v>17804573.491099998</v>
      </c>
      <c r="P3" s="1">
        <f>'Tabulka 5'!Q7</f>
        <v>19437948</v>
      </c>
      <c r="Q3" s="1">
        <f>'Tabulka 5'!R7</f>
        <v>18336726.297899999</v>
      </c>
      <c r="R3" s="1">
        <f>'Tabulka 5'!S7</f>
        <v>20502232</v>
      </c>
      <c r="S3" s="1">
        <f>'Tabulka 5'!T7</f>
        <v>19095994</v>
      </c>
      <c r="T3" s="1">
        <f>'Tabulka 5'!U7</f>
        <v>21479496</v>
      </c>
      <c r="U3" s="1">
        <f>'Tabulka 5'!V7</f>
        <v>21951013</v>
      </c>
      <c r="V3" s="1">
        <f>'Tabulka 5'!W7</f>
        <v>24388577.454420999</v>
      </c>
      <c r="W3" s="1">
        <f>'Tabulka 5'!X7</f>
        <v>23787285.545579001</v>
      </c>
      <c r="X3" s="1">
        <f>'Tabulka 5'!Y7</f>
        <v>27430617</v>
      </c>
      <c r="Y3" s="1">
        <f>'Tabulka 5'!Z7</f>
        <v>26602675</v>
      </c>
      <c r="Z3" s="1">
        <f>'Tabulka 5'!AA7</f>
        <v>27871500</v>
      </c>
      <c r="AA3" s="1">
        <f>'Tabulka 5'!AB7</f>
        <v>27777562</v>
      </c>
      <c r="AB3" s="1">
        <f>'Tabulka 5'!AC7</f>
        <v>29145340</v>
      </c>
      <c r="AC3" s="1">
        <f>'Tabulka 5'!AD7</f>
        <v>28864765</v>
      </c>
    </row>
    <row r="4" spans="1:33">
      <c r="A4" s="1" t="s">
        <v>48</v>
      </c>
      <c r="B4" s="1">
        <f>'Tabulka 5'!C23</f>
        <v>23779408.375524055</v>
      </c>
      <c r="C4" s="1">
        <f>'Tabulka 5'!D23</f>
        <v>24499319.245689061</v>
      </c>
      <c r="D4" s="1">
        <f>'Tabulka 5'!E23</f>
        <v>25584326.93875619</v>
      </c>
      <c r="E4" s="1">
        <f>'Tabulka 5'!F23</f>
        <v>25620741.06124381</v>
      </c>
      <c r="F4" s="1">
        <f>'Tabulka 5'!G23</f>
        <v>26239019.86961041</v>
      </c>
      <c r="G4" s="1">
        <f>'Tabulka 5'!H23</f>
        <v>26105173.550389588</v>
      </c>
      <c r="H4" s="1">
        <f>'Tabulka 5'!I23</f>
        <v>27502556.654452492</v>
      </c>
      <c r="I4" s="1">
        <f>'Tabulka 5'!J23</f>
        <v>31683070.416999999</v>
      </c>
      <c r="J4" s="1">
        <f>'Tabulka 5'!K23</f>
        <v>32926870</v>
      </c>
      <c r="K4" s="1">
        <f>'Tabulka 5'!L23</f>
        <v>33154291</v>
      </c>
      <c r="L4" s="1">
        <f>'Tabulka 5'!M23</f>
        <v>34794262</v>
      </c>
      <c r="M4" s="1">
        <f>'Tabulka 5'!N23</f>
        <v>33106812.345929999</v>
      </c>
      <c r="N4" s="1">
        <f>'Tabulka 5'!O23</f>
        <v>35936952.571029998</v>
      </c>
      <c r="O4" s="1">
        <f>'Tabulka 5'!P23</f>
        <v>36280756.390830003</v>
      </c>
      <c r="P4" s="1">
        <f>'Tabulka 5'!Q23</f>
        <v>37936852</v>
      </c>
      <c r="Q4" s="1">
        <f>'Tabulka 5'!R23</f>
        <v>38260916.943360001</v>
      </c>
      <c r="R4" s="1">
        <f>'Tabulka 5'!S23</f>
        <v>41884819</v>
      </c>
      <c r="S4" s="1">
        <f>'Tabulka 5'!T23</f>
        <v>41803081</v>
      </c>
      <c r="T4" s="1">
        <f>'Tabulka 5'!U23</f>
        <v>45194655</v>
      </c>
      <c r="U4" s="1">
        <f>'Tabulka 5'!V23</f>
        <v>47183297</v>
      </c>
      <c r="V4" s="1">
        <f>'Tabulka 5'!W23</f>
        <v>47531304.529849999</v>
      </c>
      <c r="W4" s="1">
        <f>'Tabulka 5'!X23</f>
        <v>51677763.470150001</v>
      </c>
      <c r="X4" s="1">
        <f>'Tabulka 5'!Y23</f>
        <v>51925820</v>
      </c>
      <c r="Y4" s="1">
        <f>'Tabulka 5'!Z23</f>
        <v>55450974</v>
      </c>
      <c r="Z4" s="1">
        <f>'Tabulka 5'!AA23</f>
        <v>54044390</v>
      </c>
      <c r="AA4" s="1">
        <f>'Tabulka 5'!AB23</f>
        <v>57958096</v>
      </c>
      <c r="AB4" s="1">
        <f>'Tabulka 5'!AC23</f>
        <v>55374535</v>
      </c>
      <c r="AC4" s="1">
        <f>'Tabulka 5'!AD23</f>
        <v>57666178</v>
      </c>
    </row>
    <row r="5" spans="1:33">
      <c r="A5" s="1" t="s">
        <v>85</v>
      </c>
      <c r="B5" s="1">
        <f>'Tabulka 5'!C37+'Tabulka 5'!C43</f>
        <v>12414250.003422782</v>
      </c>
      <c r="C5" s="1">
        <f>'Tabulka 5'!D37+'Tabulka 5'!D43</f>
        <v>12718836.780290022</v>
      </c>
      <c r="D5" s="1">
        <f>'Tabulka 5'!E37+'Tabulka 5'!E43</f>
        <v>13701335.15071178</v>
      </c>
      <c r="E5" s="1">
        <f>'Tabulka 5'!F37+'Tabulka 5'!F43</f>
        <v>13429706.84928822</v>
      </c>
      <c r="F5" s="1">
        <f>'Tabulka 5'!G37+'Tabulka 5'!G43</f>
        <v>13803854.455869926</v>
      </c>
      <c r="G5" s="1">
        <f>'Tabulka 5'!H37+'Tabulka 5'!H43</f>
        <v>13627211.144130075</v>
      </c>
      <c r="H5" s="1">
        <f>'Tabulka 5'!I37+'Tabulka 5'!I43</f>
        <v>14947190.212667577</v>
      </c>
      <c r="I5" s="1">
        <f>'Tabulka 5'!J37+'Tabulka 5'!J43</f>
        <v>15082004.938000001</v>
      </c>
      <c r="J5" s="1">
        <f>'Tabulka 5'!K37+'Tabulka 5'!K43</f>
        <v>16628416</v>
      </c>
      <c r="K5" s="1">
        <f>'Tabulka 5'!L37+'Tabulka 5'!L43</f>
        <v>16131198</v>
      </c>
      <c r="L5" s="1">
        <f>'Tabulka 5'!M37+'Tabulka 5'!M43</f>
        <v>18114411</v>
      </c>
      <c r="M5" s="1">
        <f>'Tabulka 5'!N37+'Tabulka 5'!N43</f>
        <v>18099740.654260002</v>
      </c>
      <c r="N5" s="1">
        <f>'Tabulka 5'!O37+'Tabulka 5'!O43</f>
        <v>19819928.822210003</v>
      </c>
      <c r="O5" s="1">
        <f>'Tabulka 5'!P37+'Tabulka 5'!P43</f>
        <v>20175047.398390003</v>
      </c>
      <c r="P5" s="1">
        <f>'Tabulka 5'!Q37+'Tabulka 5'!Q43</f>
        <v>21211491</v>
      </c>
      <c r="Q5" s="1">
        <f>'Tabulka 5'!R37+'Tabulka 5'!R43</f>
        <v>20350727.052129999</v>
      </c>
      <c r="R5" s="1">
        <f>'Tabulka 5'!S37+'Tabulka 5'!S43</f>
        <v>20407712</v>
      </c>
      <c r="S5" s="1">
        <f>'Tabulka 5'!T37+'Tabulka 5'!T43</f>
        <v>18032309</v>
      </c>
      <c r="T5" s="1">
        <f>'Tabulka 5'!U37+'Tabulka 5'!U43</f>
        <v>19056748</v>
      </c>
      <c r="U5" s="1">
        <f>'Tabulka 5'!V37+'Tabulka 5'!V43</f>
        <v>19679288</v>
      </c>
      <c r="V5" s="1">
        <f>'Tabulka 5'!W37+'Tabulka 5'!W43</f>
        <v>18574492</v>
      </c>
      <c r="W5" s="1">
        <f>'Tabulka 5'!X37+'Tabulka 5'!X43</f>
        <v>19823692</v>
      </c>
      <c r="X5" s="1">
        <f>'Tabulka 5'!Y37+'Tabulka 5'!Y43</f>
        <v>21419067</v>
      </c>
      <c r="Y5" s="1">
        <f>'Tabulka 5'!Z37+'Tabulka 5'!Z43</f>
        <v>21042091</v>
      </c>
      <c r="Z5" s="1">
        <f>'Tabulka 5'!AA37+'Tabulka 5'!AA43</f>
        <v>20553087</v>
      </c>
      <c r="AA5" s="1">
        <f>'Tabulka 5'!AB37+'Tabulka 5'!AB43</f>
        <v>19728582</v>
      </c>
      <c r="AB5" s="1">
        <f>'Tabulka 5'!AC37+'Tabulka 5'!AC43</f>
        <v>20648463</v>
      </c>
      <c r="AC5" s="1">
        <f>'Tabulka 5'!AD37+'Tabulka 5'!AD43</f>
        <v>19781687</v>
      </c>
    </row>
    <row r="6" spans="1:33">
      <c r="A6" s="1" t="s">
        <v>49</v>
      </c>
      <c r="B6" s="1">
        <f>'Tabulka 5'!C32+'Tabulka 5'!C33</f>
        <v>1143421.4763959867</v>
      </c>
      <c r="C6" s="1">
        <f>'Tabulka 5'!D32+'Tabulka 5'!D33</f>
        <v>1499832.5236040133</v>
      </c>
      <c r="D6" s="1">
        <f>'Tabulka 5'!E32+'Tabulka 5'!E33</f>
        <v>1151516.9490701279</v>
      </c>
      <c r="E6" s="1">
        <f>'Tabulka 5'!F32+'Tabulka 5'!F33</f>
        <v>1475341.0509298719</v>
      </c>
      <c r="F6" s="1">
        <f>'Tabulka 5'!G32+'Tabulka 5'!G33</f>
        <v>1189186.0668941231</v>
      </c>
      <c r="G6" s="1">
        <f>'Tabulka 5'!H32+'Tabulka 5'!H33</f>
        <v>1450248.013105877</v>
      </c>
      <c r="H6" s="1">
        <f>'Tabulka 5'!I32+'Tabulka 5'!I33</f>
        <v>1264817.9140775432</v>
      </c>
      <c r="I6" s="1">
        <f>'Tabulka 5'!J32+'Tabulka 5'!J33</f>
        <v>1649718.7169999999</v>
      </c>
      <c r="J6" s="1">
        <f>'Tabulka 5'!K32+'Tabulka 5'!K33</f>
        <v>1390891</v>
      </c>
      <c r="K6" s="1">
        <f>'Tabulka 5'!L32+'Tabulka 5'!L33</f>
        <v>1755232</v>
      </c>
      <c r="L6" s="1">
        <f>'Tabulka 5'!M32+'Tabulka 5'!M33</f>
        <v>1478793</v>
      </c>
      <c r="M6" s="1">
        <f>'Tabulka 5'!N32+'Tabulka 5'!N33</f>
        <v>1925898.2848</v>
      </c>
      <c r="N6" s="1">
        <f>'Tabulka 5'!O32+'Tabulka 5'!O33</f>
        <v>1522142.7627399999</v>
      </c>
      <c r="O6" s="1">
        <f>'Tabulka 5'!P32+'Tabulka 5'!P33</f>
        <v>1894399.65114</v>
      </c>
      <c r="P6" s="1">
        <f>'Tabulka 5'!Q32+'Tabulka 5'!Q33</f>
        <v>1410228</v>
      </c>
      <c r="Q6" s="1">
        <f>'Tabulka 5'!R32+'Tabulka 5'!R33</f>
        <v>1741327.0490000001</v>
      </c>
      <c r="R6" s="1">
        <f>'Tabulka 5'!S32+'Tabulka 5'!S33</f>
        <v>1258015</v>
      </c>
      <c r="S6" s="1">
        <f>'Tabulka 5'!T32+'Tabulka 5'!T33</f>
        <v>1581466</v>
      </c>
      <c r="T6" s="1">
        <f>'Tabulka 5'!U32+'Tabulka 5'!U33</f>
        <v>1249759</v>
      </c>
      <c r="U6" s="1">
        <f>'Tabulka 5'!V32+'Tabulka 5'!V33</f>
        <v>1785565</v>
      </c>
      <c r="V6" s="1">
        <f>'Tabulka 5'!W32+'Tabulka 5'!W33</f>
        <v>1251453.0915300001</v>
      </c>
      <c r="W6" s="1">
        <f>'Tabulka 5'!X32+'Tabulka 5'!X33</f>
        <v>1648928.9084699999</v>
      </c>
      <c r="X6" s="1">
        <f>'Tabulka 5'!Y32+'Tabulka 5'!Y33</f>
        <v>1330552</v>
      </c>
      <c r="Y6" s="1">
        <f>'Tabulka 5'!Z32+'Tabulka 5'!Z33</f>
        <v>1903050</v>
      </c>
      <c r="Z6" s="1">
        <f>'Tabulka 5'!AA32+'Tabulka 5'!AA33</f>
        <v>1352659</v>
      </c>
      <c r="AA6" s="1">
        <f>'Tabulka 5'!AB32+'Tabulka 5'!AB33</f>
        <v>1893781</v>
      </c>
      <c r="AB6" s="1">
        <f>'Tabulka 5'!AC32+'Tabulka 5'!AC33</f>
        <v>1319971</v>
      </c>
      <c r="AC6" s="1">
        <f>'Tabulka 5'!AD32+'Tabulka 5'!AD33</f>
        <v>1693140</v>
      </c>
    </row>
    <row r="7" spans="1:33">
      <c r="A7" s="1" t="s">
        <v>50</v>
      </c>
      <c r="B7" s="1">
        <f>'Tabulka 5'!C35+'Tabulka 5'!C36</f>
        <v>755236.94602880417</v>
      </c>
      <c r="C7" s="1">
        <f>'Tabulka 5'!D35+'Tabulka 5'!D36</f>
        <v>815816.97393211152</v>
      </c>
      <c r="D7" s="1">
        <f>'Tabulka 5'!E35+'Tabulka 5'!E36</f>
        <v>880572.10422332038</v>
      </c>
      <c r="E7" s="1">
        <f>'Tabulka 5'!F35+'Tabulka 5'!F36</f>
        <v>891979.89577667962</v>
      </c>
      <c r="F7" s="1">
        <f>'Tabulka 5'!G35+'Tabulka 5'!G36</f>
        <v>875858.60657201498</v>
      </c>
      <c r="G7" s="1">
        <f>'Tabulka 5'!H35+'Tabulka 5'!H36</f>
        <v>905116.95342798508</v>
      </c>
      <c r="H7" s="1">
        <f>'Tabulka 5'!I35+'Tabulka 5'!I36</f>
        <v>926308.68736909772</v>
      </c>
      <c r="I7" s="1">
        <f>'Tabulka 5'!J35+'Tabulka 5'!J36</f>
        <v>973881.28899999999</v>
      </c>
      <c r="J7" s="1">
        <f>'Tabulka 5'!K35+'Tabulka 5'!K36</f>
        <v>991279</v>
      </c>
      <c r="K7" s="1">
        <f>'Tabulka 5'!L35+'Tabulka 5'!L36</f>
        <v>1049014</v>
      </c>
      <c r="L7" s="1">
        <f>'Tabulka 5'!M35+'Tabulka 5'!M36</f>
        <v>1084136</v>
      </c>
      <c r="M7" s="1">
        <f>'Tabulka 5'!N35+'Tabulka 5'!N36</f>
        <v>886468.77692000009</v>
      </c>
      <c r="N7" s="1">
        <f>'Tabulka 5'!O35+'Tabulka 5'!O36</f>
        <v>1086221.3128</v>
      </c>
      <c r="O7" s="1">
        <f>'Tabulka 5'!P35+'Tabulka 5'!P36</f>
        <v>1130639.64405</v>
      </c>
      <c r="P7" s="1">
        <f>'Tabulka 5'!Q35+'Tabulka 5'!Q36</f>
        <v>1143096</v>
      </c>
      <c r="Q7" s="1">
        <f>'Tabulka 5'!R35+'Tabulka 5'!R36</f>
        <v>1038267.0766199999</v>
      </c>
      <c r="R7" s="1">
        <f>'Tabulka 5'!S35+'Tabulka 5'!S36</f>
        <v>1192399</v>
      </c>
      <c r="S7" s="1">
        <f>'Tabulka 5'!T35+'Tabulka 5'!T36</f>
        <v>1159213</v>
      </c>
      <c r="T7" s="1">
        <f>'Tabulka 5'!U35+'Tabulka 5'!U36</f>
        <v>1185062</v>
      </c>
      <c r="U7" s="1">
        <f>'Tabulka 5'!V35+'Tabulka 5'!V36</f>
        <v>1517284</v>
      </c>
      <c r="V7" s="1">
        <f>'Tabulka 5'!W35+'Tabulka 5'!W36</f>
        <v>1440950.08427</v>
      </c>
      <c r="W7" s="1">
        <f>'Tabulka 5'!X35+'Tabulka 5'!X36</f>
        <v>1460563.91573</v>
      </c>
      <c r="X7" s="1">
        <f>'Tabulka 5'!Y35+'Tabulka 5'!Y36</f>
        <v>1514502</v>
      </c>
      <c r="Y7" s="1">
        <f>'Tabulka 5'!Z35+'Tabulka 5'!Z36</f>
        <v>1513422</v>
      </c>
      <c r="Z7" s="1">
        <f>'Tabulka 5'!AA35+'Tabulka 5'!AA36</f>
        <v>1591386</v>
      </c>
      <c r="AA7" s="1">
        <f>'Tabulka 5'!AB35+'Tabulka 5'!AB36</f>
        <v>1584300</v>
      </c>
      <c r="AB7" s="1">
        <f>'Tabulka 5'!AC35+'Tabulka 5'!AC36</f>
        <v>1569905</v>
      </c>
      <c r="AC7" s="1">
        <f>'Tabulka 5'!AD35+'Tabulka 5'!AD36</f>
        <v>1629638</v>
      </c>
    </row>
    <row r="11" spans="1:33" ht="15.75">
      <c r="A11" s="102" t="s">
        <v>126</v>
      </c>
    </row>
    <row r="12" spans="1:33" s="4" customFormat="1">
      <c r="B12" s="270" t="str">
        <f t="shared" ref="B12:Q12" si="0">B2</f>
        <v>1/1998</v>
      </c>
      <c r="C12" s="270" t="str">
        <f t="shared" si="0"/>
        <v>2/1998</v>
      </c>
      <c r="D12" s="270" t="str">
        <f t="shared" si="0"/>
        <v>1/1999</v>
      </c>
      <c r="E12" s="270" t="str">
        <f t="shared" si="0"/>
        <v>2/1999</v>
      </c>
      <c r="F12" s="270" t="str">
        <f t="shared" si="0"/>
        <v>1/2000</v>
      </c>
      <c r="G12" s="270" t="str">
        <f t="shared" si="0"/>
        <v>2/2000</v>
      </c>
      <c r="H12" s="270" t="str">
        <f t="shared" si="0"/>
        <v>1/2001</v>
      </c>
      <c r="I12" s="270" t="str">
        <f t="shared" si="0"/>
        <v>2/2001</v>
      </c>
      <c r="J12" s="270" t="str">
        <f t="shared" si="0"/>
        <v>1/2002</v>
      </c>
      <c r="K12" s="270" t="str">
        <f t="shared" si="0"/>
        <v>2/2002</v>
      </c>
      <c r="L12" s="270" t="str">
        <f t="shared" si="0"/>
        <v>1/2003</v>
      </c>
      <c r="M12" s="270" t="str">
        <f t="shared" si="0"/>
        <v>2/2003</v>
      </c>
      <c r="N12" s="270" t="str">
        <f t="shared" si="0"/>
        <v>1/2004</v>
      </c>
      <c r="O12" s="270" t="str">
        <f t="shared" si="0"/>
        <v>2/2004</v>
      </c>
      <c r="P12" s="270" t="str">
        <f t="shared" si="0"/>
        <v>1/2005</v>
      </c>
      <c r="Q12" s="270" t="str">
        <f t="shared" si="0"/>
        <v>2/2005</v>
      </c>
      <c r="R12" s="270" t="str">
        <f>R2</f>
        <v>1/2006</v>
      </c>
      <c r="S12" s="270" t="str">
        <f>S2</f>
        <v>2/2006</v>
      </c>
      <c r="T12" s="270" t="str">
        <f>T2</f>
        <v>1/2007</v>
      </c>
      <c r="U12" s="270" t="str">
        <f>U2</f>
        <v>2/2007</v>
      </c>
      <c r="V12" s="270" t="s">
        <v>220</v>
      </c>
      <c r="W12" s="270" t="s">
        <v>221</v>
      </c>
      <c r="X12" s="270" t="s">
        <v>222</v>
      </c>
      <c r="Y12" s="270" t="s">
        <v>228</v>
      </c>
      <c r="Z12" s="270" t="s">
        <v>233</v>
      </c>
      <c r="AA12" s="270" t="s">
        <v>240</v>
      </c>
      <c r="AB12" s="270" t="s">
        <v>249</v>
      </c>
      <c r="AC12" s="270" t="s">
        <v>250</v>
      </c>
      <c r="AD12" s="270"/>
      <c r="AE12" s="270"/>
      <c r="AF12" s="270"/>
      <c r="AG12" s="270"/>
    </row>
    <row r="13" spans="1:33" s="5" customFormat="1">
      <c r="A13" s="5" t="str">
        <f>A3</f>
        <v>AZZ</v>
      </c>
      <c r="B13" s="5">
        <v>1</v>
      </c>
      <c r="C13" s="5">
        <v>1</v>
      </c>
      <c r="D13" s="5">
        <f t="shared" ref="D13:Q17" si="1">D3/B3</f>
        <v>1.1103198222645045</v>
      </c>
      <c r="E13" s="5">
        <f t="shared" si="1"/>
        <v>0.99332864528387621</v>
      </c>
      <c r="F13" s="5">
        <f t="shared" si="1"/>
        <v>1.0347001597371996</v>
      </c>
      <c r="G13" s="5">
        <f t="shared" si="1"/>
        <v>1.0659662067565987</v>
      </c>
      <c r="H13" s="5">
        <f t="shared" si="1"/>
        <v>1.0552889151479665</v>
      </c>
      <c r="I13" s="5">
        <f t="shared" si="1"/>
        <v>1.1185683044498171</v>
      </c>
      <c r="J13" s="5">
        <f t="shared" si="1"/>
        <v>1.1357713806977718</v>
      </c>
      <c r="K13" s="5">
        <f t="shared" si="1"/>
        <v>1.1134877918965291</v>
      </c>
      <c r="L13" s="5">
        <f t="shared" si="1"/>
        <v>1.0963076086721439</v>
      </c>
      <c r="M13" s="5">
        <f t="shared" si="1"/>
        <v>1.0924177699951472</v>
      </c>
      <c r="N13" s="5">
        <f t="shared" si="1"/>
        <v>1.0770828258576177</v>
      </c>
      <c r="O13" s="5">
        <f t="shared" si="1"/>
        <v>1.0565262345339945</v>
      </c>
      <c r="P13" s="5">
        <f t="shared" si="1"/>
        <v>1.0533159192284383</v>
      </c>
      <c r="Q13" s="5">
        <f>Q3/O3</f>
        <v>1.0298885456068918</v>
      </c>
      <c r="R13" s="5">
        <f t="shared" ref="R13:U17" si="2">R3/P3</f>
        <v>1.0547528988142163</v>
      </c>
      <c r="S13" s="5">
        <f t="shared" si="2"/>
        <v>1.0414069387176792</v>
      </c>
      <c r="T13" s="5">
        <f t="shared" si="2"/>
        <v>1.0476662248285942</v>
      </c>
      <c r="U13" s="5">
        <f t="shared" ref="U13:Y13" si="3">U3/S3</f>
        <v>1.1495087922629217</v>
      </c>
      <c r="V13" s="5">
        <f t="shared" si="3"/>
        <v>1.1354352753165624</v>
      </c>
      <c r="W13" s="5">
        <f t="shared" si="3"/>
        <v>1.0836532029560095</v>
      </c>
      <c r="X13" s="5">
        <f t="shared" si="3"/>
        <v>1.124732143613713</v>
      </c>
      <c r="Y13" s="5">
        <f t="shared" si="3"/>
        <v>1.1183569032719773</v>
      </c>
      <c r="Z13" s="5">
        <f>Z3/X3</f>
        <v>1.0160726607061008</v>
      </c>
      <c r="AA13" s="5">
        <f>AA3/Y3</f>
        <v>1.0441642428815898</v>
      </c>
      <c r="AB13" s="5">
        <f>AB3/Z3</f>
        <v>1.0457040345873025</v>
      </c>
      <c r="AC13" s="5">
        <f t="shared" ref="AB13:AC17" si="4">AC3/AA3</f>
        <v>1.0391396120365064</v>
      </c>
    </row>
    <row r="14" spans="1:33" s="5" customFormat="1">
      <c r="A14" s="5" t="str">
        <f>A4</f>
        <v>LZZ</v>
      </c>
      <c r="B14" s="5">
        <v>1</v>
      </c>
      <c r="C14" s="5">
        <v>1</v>
      </c>
      <c r="D14" s="5">
        <f t="shared" si="1"/>
        <v>1.0759025849057675</v>
      </c>
      <c r="E14" s="5">
        <f t="shared" si="1"/>
        <v>1.0457735908622063</v>
      </c>
      <c r="F14" s="5">
        <f t="shared" si="1"/>
        <v>1.0255896093112562</v>
      </c>
      <c r="G14" s="5">
        <f t="shared" si="1"/>
        <v>1.0189078250308135</v>
      </c>
      <c r="H14" s="5">
        <f t="shared" si="1"/>
        <v>1.0481548773971352</v>
      </c>
      <c r="I14" s="5">
        <f t="shared" si="1"/>
        <v>1.2136701698551691</v>
      </c>
      <c r="J14" s="5">
        <f t="shared" si="1"/>
        <v>1.1972294217479358</v>
      </c>
      <c r="K14" s="5">
        <f t="shared" si="1"/>
        <v>1.046435543135068</v>
      </c>
      <c r="L14" s="5">
        <f t="shared" si="1"/>
        <v>1.0567133165101936</v>
      </c>
      <c r="M14" s="5">
        <f t="shared" si="1"/>
        <v>0.99856794844232977</v>
      </c>
      <c r="N14" s="5">
        <f t="shared" si="1"/>
        <v>1.0328413509971845</v>
      </c>
      <c r="O14" s="5">
        <f t="shared" si="1"/>
        <v>1.0958698171160592</v>
      </c>
      <c r="P14" s="5">
        <f t="shared" si="1"/>
        <v>1.0556502231238769</v>
      </c>
      <c r="Q14" s="5">
        <f t="shared" si="1"/>
        <v>1.0545788111802015</v>
      </c>
      <c r="R14" s="5">
        <f t="shared" si="2"/>
        <v>1.104066805543064</v>
      </c>
      <c r="S14" s="5">
        <f t="shared" si="2"/>
        <v>1.0925791732039167</v>
      </c>
      <c r="T14" s="5">
        <f t="shared" si="2"/>
        <v>1.0790223302624276</v>
      </c>
      <c r="U14" s="5">
        <f t="shared" si="2"/>
        <v>1.1287038149173743</v>
      </c>
      <c r="V14" s="5">
        <f t="shared" ref="V14:Y17" si="5">V4/T4</f>
        <v>1.0517018999226788</v>
      </c>
      <c r="W14" s="5">
        <f t="shared" si="5"/>
        <v>1.0952554559752363</v>
      </c>
      <c r="X14" s="5">
        <f t="shared" si="5"/>
        <v>1.0924551832443441</v>
      </c>
      <c r="Y14" s="5">
        <f t="shared" si="5"/>
        <v>1.0730141994637494</v>
      </c>
      <c r="Z14" s="5">
        <f t="shared" ref="Z14:AA17" si="6">Z4/X4</f>
        <v>1.0407999334435161</v>
      </c>
      <c r="AA14" s="5">
        <f t="shared" si="6"/>
        <v>1.0452133086066262</v>
      </c>
      <c r="AB14" s="5">
        <f t="shared" si="4"/>
        <v>1.0246120827712182</v>
      </c>
      <c r="AC14" s="5">
        <f t="shared" si="4"/>
        <v>0.99496329209986467</v>
      </c>
    </row>
    <row r="15" spans="1:33" s="5" customFormat="1">
      <c r="A15" s="5" t="str">
        <f>A5</f>
        <v>předepsané léky a ZP</v>
      </c>
      <c r="B15" s="5">
        <v>1</v>
      </c>
      <c r="C15" s="5">
        <v>1</v>
      </c>
      <c r="D15" s="5">
        <f t="shared" si="1"/>
        <v>1.1036780431306064</v>
      </c>
      <c r="E15" s="5">
        <f t="shared" si="1"/>
        <v>1.0558911228501502</v>
      </c>
      <c r="F15" s="5">
        <f t="shared" si="1"/>
        <v>1.0074824317506619</v>
      </c>
      <c r="G15" s="5">
        <f t="shared" si="1"/>
        <v>1.0147065231622925</v>
      </c>
      <c r="H15" s="5">
        <f t="shared" si="1"/>
        <v>1.0828272828037144</v>
      </c>
      <c r="I15" s="5">
        <f t="shared" si="1"/>
        <v>1.1067565313608998</v>
      </c>
      <c r="J15" s="5">
        <f t="shared" si="1"/>
        <v>1.1124777140995772</v>
      </c>
      <c r="K15" s="5">
        <f t="shared" si="1"/>
        <v>1.0695658877127467</v>
      </c>
      <c r="L15" s="5">
        <f t="shared" si="1"/>
        <v>1.0893647957809089</v>
      </c>
      <c r="M15" s="5">
        <f t="shared" si="1"/>
        <v>1.1220332584263117</v>
      </c>
      <c r="N15" s="5">
        <f t="shared" si="1"/>
        <v>1.094152540880849</v>
      </c>
      <c r="O15" s="5">
        <f t="shared" si="1"/>
        <v>1.1146594740649807</v>
      </c>
      <c r="P15" s="5">
        <f t="shared" si="1"/>
        <v>1.0702102510191978</v>
      </c>
      <c r="Q15" s="5">
        <f t="shared" si="1"/>
        <v>1.0087077690709176</v>
      </c>
      <c r="R15" s="5">
        <f t="shared" si="2"/>
        <v>0.96210643561077347</v>
      </c>
      <c r="S15" s="5">
        <f t="shared" si="2"/>
        <v>0.88607689316498683</v>
      </c>
      <c r="T15" s="5">
        <f t="shared" si="2"/>
        <v>0.93380130021435037</v>
      </c>
      <c r="U15" s="5">
        <f t="shared" si="2"/>
        <v>1.0913348922758588</v>
      </c>
      <c r="V15" s="5">
        <f t="shared" si="5"/>
        <v>0.97469368855588578</v>
      </c>
      <c r="W15" s="5">
        <f t="shared" si="5"/>
        <v>1.0073378671016959</v>
      </c>
      <c r="X15" s="5">
        <f t="shared" si="5"/>
        <v>1.153144161358491</v>
      </c>
      <c r="Y15" s="5">
        <f t="shared" si="5"/>
        <v>1.0614617599990961</v>
      </c>
      <c r="Z15" s="5">
        <f t="shared" si="6"/>
        <v>0.95956966753033646</v>
      </c>
      <c r="AA15" s="5">
        <f t="shared" si="6"/>
        <v>0.93757706874283553</v>
      </c>
      <c r="AB15" s="5">
        <f t="shared" si="4"/>
        <v>1.0046404707964307</v>
      </c>
      <c r="AC15" s="5">
        <f t="shared" si="4"/>
        <v>1.0026917798755126</v>
      </c>
    </row>
    <row r="16" spans="1:33" s="5" customFormat="1">
      <c r="A16" s="5" t="str">
        <f>A6</f>
        <v>lázně a ozdravovny</v>
      </c>
      <c r="B16" s="5">
        <v>1</v>
      </c>
      <c r="C16" s="5">
        <v>1</v>
      </c>
      <c r="D16" s="5">
        <f t="shared" si="1"/>
        <v>1.007080042522603</v>
      </c>
      <c r="E16" s="5">
        <f t="shared" si="1"/>
        <v>0.98367052834986546</v>
      </c>
      <c r="F16" s="5">
        <f t="shared" si="1"/>
        <v>1.0327126038869108</v>
      </c>
      <c r="G16" s="5">
        <f t="shared" si="1"/>
        <v>0.98299170364155508</v>
      </c>
      <c r="H16" s="5">
        <f t="shared" si="1"/>
        <v>1.0635996748439485</v>
      </c>
      <c r="I16" s="5">
        <f t="shared" si="1"/>
        <v>1.1375424769360194</v>
      </c>
      <c r="J16" s="5">
        <f t="shared" si="1"/>
        <v>1.0996768661474916</v>
      </c>
      <c r="K16" s="5">
        <f t="shared" si="1"/>
        <v>1.0639583475126446</v>
      </c>
      <c r="L16" s="5">
        <f t="shared" si="1"/>
        <v>1.0631983383313286</v>
      </c>
      <c r="M16" s="5">
        <f t="shared" si="1"/>
        <v>1.0972328927458024</v>
      </c>
      <c r="N16" s="5">
        <f t="shared" si="1"/>
        <v>1.0293142872193741</v>
      </c>
      <c r="O16" s="5">
        <f t="shared" si="1"/>
        <v>0.98364470548180005</v>
      </c>
      <c r="P16" s="5">
        <f t="shared" si="1"/>
        <v>0.92647551499141723</v>
      </c>
      <c r="Q16" s="5">
        <f t="shared" si="1"/>
        <v>0.91919730240243402</v>
      </c>
      <c r="R16" s="5">
        <f t="shared" si="2"/>
        <v>0.89206497105432592</v>
      </c>
      <c r="S16" s="5">
        <f t="shared" si="2"/>
        <v>0.90819585034769645</v>
      </c>
      <c r="T16" s="5">
        <f t="shared" si="2"/>
        <v>0.99343728015961652</v>
      </c>
      <c r="U16" s="5">
        <f t="shared" si="2"/>
        <v>1.1290568371371879</v>
      </c>
      <c r="V16" s="5">
        <f t="shared" si="5"/>
        <v>1.0013555345710654</v>
      </c>
      <c r="W16" s="5">
        <f t="shared" si="5"/>
        <v>0.92347739145312546</v>
      </c>
      <c r="X16" s="5">
        <f t="shared" si="5"/>
        <v>1.063205651898063</v>
      </c>
      <c r="Y16" s="5">
        <f t="shared" si="5"/>
        <v>1.1541128245278887</v>
      </c>
      <c r="Z16" s="5">
        <f t="shared" si="6"/>
        <v>1.0166149086995473</v>
      </c>
      <c r="AA16" s="5">
        <f t="shared" si="6"/>
        <v>0.99512939754604446</v>
      </c>
      <c r="AB16" s="5">
        <f t="shared" si="4"/>
        <v>0.97583426421588881</v>
      </c>
      <c r="AC16" s="5">
        <f t="shared" si="4"/>
        <v>0.89405269141468835</v>
      </c>
    </row>
    <row r="17" spans="1:29" s="5" customFormat="1">
      <c r="A17" s="5" t="str">
        <f>A7</f>
        <v>doprava (DRNR a RZS)</v>
      </c>
      <c r="B17" s="5">
        <v>1</v>
      </c>
      <c r="C17" s="5">
        <v>1</v>
      </c>
      <c r="D17" s="5">
        <f t="shared" si="1"/>
        <v>1.1659547495041853</v>
      </c>
      <c r="E17" s="5">
        <f t="shared" si="1"/>
        <v>1.0933578538792526</v>
      </c>
      <c r="F17" s="5">
        <f t="shared" si="1"/>
        <v>0.99464723260173815</v>
      </c>
      <c r="G17" s="5">
        <f t="shared" si="1"/>
        <v>1.0147279750513509</v>
      </c>
      <c r="H17" s="5">
        <f t="shared" si="1"/>
        <v>1.0576007136523293</v>
      </c>
      <c r="I17" s="5">
        <f t="shared" si="1"/>
        <v>1.0759728732420502</v>
      </c>
      <c r="J17" s="5">
        <f t="shared" si="1"/>
        <v>1.0701389434395039</v>
      </c>
      <c r="K17" s="5">
        <f t="shared" si="1"/>
        <v>1.0771477097348772</v>
      </c>
      <c r="L17" s="5">
        <f t="shared" si="1"/>
        <v>1.0936739303465524</v>
      </c>
      <c r="M17" s="5">
        <f t="shared" si="1"/>
        <v>0.84504951975855436</v>
      </c>
      <c r="N17" s="5">
        <f t="shared" si="1"/>
        <v>1.0019234789731177</v>
      </c>
      <c r="O17" s="5">
        <f t="shared" si="1"/>
        <v>1.2754421514747103</v>
      </c>
      <c r="P17" s="5">
        <f t="shared" si="1"/>
        <v>1.0523601282075672</v>
      </c>
      <c r="Q17" s="5">
        <f t="shared" si="1"/>
        <v>0.91830061159087117</v>
      </c>
      <c r="R17" s="5">
        <f t="shared" si="2"/>
        <v>1.0431311105978851</v>
      </c>
      <c r="S17" s="5">
        <f t="shared" si="2"/>
        <v>1.1164882582752507</v>
      </c>
      <c r="T17" s="5">
        <f t="shared" si="2"/>
        <v>0.99384685830833475</v>
      </c>
      <c r="U17" s="5">
        <f t="shared" si="2"/>
        <v>1.3088914634325184</v>
      </c>
      <c r="V17" s="5">
        <f t="shared" si="5"/>
        <v>1.2159280141207802</v>
      </c>
      <c r="W17" s="5">
        <f t="shared" si="5"/>
        <v>0.96261735820716487</v>
      </c>
      <c r="X17" s="5">
        <f t="shared" si="5"/>
        <v>1.0510440413813933</v>
      </c>
      <c r="Y17" s="5">
        <f t="shared" si="5"/>
        <v>1.036190189077471</v>
      </c>
      <c r="Z17" s="5">
        <f t="shared" si="6"/>
        <v>1.0507652020268048</v>
      </c>
      <c r="AA17" s="5">
        <f t="shared" si="6"/>
        <v>1.0468329388630535</v>
      </c>
      <c r="AB17" s="5">
        <f>AB7/Z7</f>
        <v>0.98650170354646827</v>
      </c>
      <c r="AC17" s="5">
        <f t="shared" si="4"/>
        <v>1.0286170548507227</v>
      </c>
    </row>
    <row r="21" spans="1:29" ht="15.75">
      <c r="A21" s="102" t="s">
        <v>127</v>
      </c>
    </row>
    <row r="22" spans="1:29">
      <c r="B22" s="176" t="s">
        <v>51</v>
      </c>
      <c r="C22" s="176" t="s">
        <v>52</v>
      </c>
      <c r="D22" s="176" t="s">
        <v>72</v>
      </c>
      <c r="E22" s="176" t="s">
        <v>79</v>
      </c>
      <c r="F22" s="176" t="s">
        <v>81</v>
      </c>
      <c r="G22" s="176" t="s">
        <v>212</v>
      </c>
      <c r="H22" s="176" t="s">
        <v>213</v>
      </c>
      <c r="I22" s="176" t="s">
        <v>214</v>
      </c>
      <c r="J22" s="176" t="s">
        <v>223</v>
      </c>
      <c r="K22" s="176" t="s">
        <v>229</v>
      </c>
      <c r="L22" s="176" t="s">
        <v>241</v>
      </c>
      <c r="M22" s="176" t="s">
        <v>251</v>
      </c>
    </row>
    <row r="23" spans="1:29">
      <c r="A23" s="1" t="str">
        <f>A13</f>
        <v>AZZ</v>
      </c>
      <c r="B23" s="1">
        <f>F3+G3</f>
        <v>25424638.869999997</v>
      </c>
      <c r="C23" s="1">
        <f>H3+I3</f>
        <v>27614088.289000001</v>
      </c>
      <c r="D23" s="1">
        <f>J3+K3</f>
        <v>31054573</v>
      </c>
      <c r="E23" s="1">
        <f t="shared" ref="E23:F27" si="7">L3+M3</f>
        <v>33985358.740555927</v>
      </c>
      <c r="F23" s="1">
        <f t="shared" si="7"/>
        <v>35306046.931205928</v>
      </c>
      <c r="G23" s="1">
        <f>P3+Q3</f>
        <v>37774674.297899999</v>
      </c>
      <c r="H23" s="1">
        <f>R3+S3</f>
        <v>39598226</v>
      </c>
      <c r="I23" s="1">
        <f>T3+U3</f>
        <v>43430509</v>
      </c>
      <c r="J23" s="1">
        <f>V3+W3</f>
        <v>48175863</v>
      </c>
      <c r="K23" s="1">
        <f>X3+Y3</f>
        <v>54033292</v>
      </c>
      <c r="L23" s="1">
        <f>Z3+AA3</f>
        <v>55649062</v>
      </c>
      <c r="M23" s="1">
        <f>AB3+AC3</f>
        <v>58010105</v>
      </c>
    </row>
    <row r="24" spans="1:29">
      <c r="A24" s="1" t="str">
        <f>A14</f>
        <v>LZZ</v>
      </c>
      <c r="B24" s="1">
        <f>F4+G4</f>
        <v>52344193.420000002</v>
      </c>
      <c r="C24" s="1">
        <f>H4+I4</f>
        <v>59185627.071452491</v>
      </c>
      <c r="D24" s="1">
        <f>J4+K4</f>
        <v>66081161</v>
      </c>
      <c r="E24" s="1">
        <f t="shared" si="7"/>
        <v>67901074.345929995</v>
      </c>
      <c r="F24" s="1">
        <f t="shared" si="7"/>
        <v>69043764.916960001</v>
      </c>
      <c r="G24" s="1">
        <f>P4+Q4</f>
        <v>76197768.943360001</v>
      </c>
      <c r="H24" s="1">
        <f>R4+S4</f>
        <v>83687900</v>
      </c>
      <c r="I24" s="1">
        <f>T4+U4</f>
        <v>92377952</v>
      </c>
      <c r="J24" s="1">
        <f>V4+W4</f>
        <v>99209068</v>
      </c>
      <c r="K24" s="1">
        <f>X4+Y4</f>
        <v>107376794</v>
      </c>
      <c r="L24" s="1">
        <f>Z4+AA4</f>
        <v>112002486</v>
      </c>
      <c r="M24" s="1">
        <f>AB4+AC4</f>
        <v>113040713</v>
      </c>
    </row>
    <row r="25" spans="1:29">
      <c r="A25" s="1" t="str">
        <f>A15</f>
        <v>předepsané léky a ZP</v>
      </c>
      <c r="B25" s="1">
        <f>F5+G5</f>
        <v>27431065.600000001</v>
      </c>
      <c r="C25" s="1">
        <f>H5+I5</f>
        <v>30029195.150667578</v>
      </c>
      <c r="D25" s="1">
        <f>J5+K5</f>
        <v>32759614</v>
      </c>
      <c r="E25" s="1">
        <f t="shared" si="7"/>
        <v>36214151.654260002</v>
      </c>
      <c r="F25" s="1">
        <f t="shared" si="7"/>
        <v>37919669.476470008</v>
      </c>
      <c r="G25" s="1">
        <f>P5+Q5</f>
        <v>41562218.052129999</v>
      </c>
      <c r="H25" s="1">
        <f>R5+S5</f>
        <v>38440021</v>
      </c>
      <c r="I25" s="1">
        <f>T5+U5</f>
        <v>38736036</v>
      </c>
      <c r="J25" s="1">
        <f>V5+W5</f>
        <v>38398184</v>
      </c>
      <c r="K25" s="1">
        <f>X5+Y5</f>
        <v>42461158</v>
      </c>
      <c r="L25" s="1">
        <f>Z5+AA5</f>
        <v>40281669</v>
      </c>
      <c r="M25" s="1">
        <f>AB5+AC5</f>
        <v>40430150</v>
      </c>
    </row>
    <row r="26" spans="1:29">
      <c r="A26" s="1" t="str">
        <f>A16</f>
        <v>lázně a ozdravovny</v>
      </c>
      <c r="B26" s="1">
        <f>F6+G6</f>
        <v>2639434.08</v>
      </c>
      <c r="C26" s="1">
        <f>H6+I6</f>
        <v>2914536.6310775429</v>
      </c>
      <c r="D26" s="1">
        <f>J6+K6</f>
        <v>3146123</v>
      </c>
      <c r="E26" s="1">
        <f t="shared" si="7"/>
        <v>3404691.2848</v>
      </c>
      <c r="F26" s="1">
        <f t="shared" si="7"/>
        <v>3448041.0475399997</v>
      </c>
      <c r="G26" s="1">
        <f>P6+Q6</f>
        <v>3151555.0490000001</v>
      </c>
      <c r="H26" s="1">
        <f>R6+S6</f>
        <v>2839481</v>
      </c>
      <c r="I26" s="1">
        <f>T6+U6</f>
        <v>3035324</v>
      </c>
      <c r="J26" s="1">
        <f>V6+W6</f>
        <v>2900382</v>
      </c>
      <c r="K26" s="1">
        <f>X6+Y6</f>
        <v>3233602</v>
      </c>
      <c r="L26" s="1">
        <f>Z6+AA6</f>
        <v>3246440</v>
      </c>
      <c r="M26" s="1">
        <f>AB6+AC6</f>
        <v>3013111</v>
      </c>
    </row>
    <row r="27" spans="1:29">
      <c r="A27" s="1" t="str">
        <f>A17</f>
        <v>doprava (DRNR a RZS)</v>
      </c>
      <c r="B27" s="1">
        <f>F7+G7</f>
        <v>1780975.56</v>
      </c>
      <c r="C27" s="1">
        <f>H7+I7</f>
        <v>1900189.9763690978</v>
      </c>
      <c r="D27" s="1">
        <f>J7+K7</f>
        <v>2040293</v>
      </c>
      <c r="E27" s="1">
        <f t="shared" si="7"/>
        <v>1970604.7769200001</v>
      </c>
      <c r="F27" s="1">
        <f t="shared" si="7"/>
        <v>1972690.08972</v>
      </c>
      <c r="G27" s="1">
        <f>P7+Q7</f>
        <v>2181363.0766199999</v>
      </c>
      <c r="H27" s="1">
        <f>R7+S7</f>
        <v>2351612</v>
      </c>
      <c r="I27" s="1">
        <f>T7+U7</f>
        <v>2702346</v>
      </c>
      <c r="J27" s="1">
        <f>V7+W7</f>
        <v>2901514</v>
      </c>
      <c r="K27" s="1">
        <f>X7+Y7</f>
        <v>3027924</v>
      </c>
      <c r="L27" s="1">
        <f>Z7+AA7</f>
        <v>3175686</v>
      </c>
      <c r="M27" s="1">
        <f>AB7+AC7</f>
        <v>3199543</v>
      </c>
    </row>
    <row r="28" spans="1:29">
      <c r="A28" s="1" t="s">
        <v>53</v>
      </c>
      <c r="B28" s="1">
        <f t="shared" ref="B28:H28" si="8">SUM(B23:B27)</f>
        <v>109620307.52999999</v>
      </c>
      <c r="C28" s="1">
        <f t="shared" si="8"/>
        <v>121643637.11856671</v>
      </c>
      <c r="D28" s="1">
        <f t="shared" si="8"/>
        <v>135081764</v>
      </c>
      <c r="E28" s="1">
        <f t="shared" si="8"/>
        <v>143475880.80246592</v>
      </c>
      <c r="F28" s="1">
        <f t="shared" si="8"/>
        <v>147690212.46189594</v>
      </c>
      <c r="G28" s="1">
        <f t="shared" si="8"/>
        <v>160867579.41900998</v>
      </c>
      <c r="H28" s="1">
        <f t="shared" si="8"/>
        <v>166917240</v>
      </c>
      <c r="I28" s="1">
        <f>SUM(I23:I27)</f>
        <v>180282167</v>
      </c>
      <c r="J28" s="1">
        <f>SUM(J23:J27)</f>
        <v>191585011</v>
      </c>
      <c r="K28" s="1">
        <f>SUM(K23:K27)</f>
        <v>210132770</v>
      </c>
      <c r="L28" s="1">
        <f t="shared" ref="L28" si="9">SUM(L23:L27)</f>
        <v>214355343</v>
      </c>
      <c r="M28" s="1">
        <f>SUM(M23:M27)</f>
        <v>217693622</v>
      </c>
    </row>
    <row r="29" spans="1:29">
      <c r="A29" s="1" t="s">
        <v>55</v>
      </c>
      <c r="B29" s="5">
        <v>1</v>
      </c>
      <c r="C29" s="5">
        <v>1</v>
      </c>
      <c r="D29" s="5">
        <v>1</v>
      </c>
      <c r="E29" s="5">
        <v>1</v>
      </c>
      <c r="F29" s="5">
        <v>1</v>
      </c>
      <c r="G29" s="5">
        <v>1</v>
      </c>
      <c r="H29" s="5">
        <v>1</v>
      </c>
      <c r="I29" s="5">
        <v>1</v>
      </c>
      <c r="J29" s="5">
        <v>1</v>
      </c>
      <c r="K29" s="5">
        <v>1</v>
      </c>
      <c r="L29" s="5">
        <v>1</v>
      </c>
      <c r="M29" s="5">
        <v>1</v>
      </c>
    </row>
    <row r="30" spans="1:29">
      <c r="A30" s="101" t="s">
        <v>128</v>
      </c>
      <c r="B30" s="5"/>
      <c r="C30" s="5"/>
      <c r="D30" s="5"/>
      <c r="E30" s="5"/>
      <c r="F30" s="5"/>
    </row>
    <row r="31" spans="1:29">
      <c r="B31" s="5"/>
      <c r="C31" s="5"/>
      <c r="D31" s="5"/>
      <c r="E31" s="5"/>
      <c r="F31" s="5"/>
    </row>
    <row r="32" spans="1:29">
      <c r="B32" s="175" t="str">
        <f t="shared" ref="B32:I32" si="10">B22</f>
        <v>r. 2000</v>
      </c>
      <c r="C32" s="175" t="str">
        <f t="shared" si="10"/>
        <v>r. 2001</v>
      </c>
      <c r="D32" s="175" t="str">
        <f t="shared" si="10"/>
        <v>r. 2002</v>
      </c>
      <c r="E32" s="175" t="str">
        <f t="shared" si="10"/>
        <v>r. 2003</v>
      </c>
      <c r="F32" s="175" t="str">
        <f t="shared" si="10"/>
        <v>r. 2004</v>
      </c>
      <c r="G32" s="175" t="str">
        <f t="shared" si="10"/>
        <v>r. 2005</v>
      </c>
      <c r="H32" s="175" t="str">
        <f t="shared" si="10"/>
        <v>r. 2006</v>
      </c>
      <c r="I32" s="175" t="str">
        <f t="shared" si="10"/>
        <v>r. 2007</v>
      </c>
      <c r="J32" s="175" t="s">
        <v>223</v>
      </c>
      <c r="K32" s="175" t="s">
        <v>229</v>
      </c>
      <c r="L32" s="175" t="s">
        <v>241</v>
      </c>
      <c r="M32" s="175" t="s">
        <v>251</v>
      </c>
    </row>
    <row r="33" spans="1:15">
      <c r="A33" s="1" t="str">
        <f>A23</f>
        <v>AZZ</v>
      </c>
      <c r="B33" s="5">
        <v>1</v>
      </c>
      <c r="C33" s="5">
        <f t="shared" ref="C33:G37" si="11">C23/B23</f>
        <v>1.0861152612705725</v>
      </c>
      <c r="D33" s="5">
        <f t="shared" si="11"/>
        <v>1.1245916459378638</v>
      </c>
      <c r="E33" s="5">
        <f t="shared" si="11"/>
        <v>1.0943753353348613</v>
      </c>
      <c r="F33" s="5">
        <f t="shared" si="11"/>
        <v>1.0388605046288353</v>
      </c>
      <c r="G33" s="5">
        <f>G23/F23</f>
        <v>1.0699208090756862</v>
      </c>
      <c r="H33" s="5">
        <f t="shared" ref="H33:M37" si="12">H23/G23</f>
        <v>1.0482744520235712</v>
      </c>
      <c r="I33" s="5">
        <f>I23/H23</f>
        <v>1.0967791587431215</v>
      </c>
      <c r="J33" s="5">
        <f>J23/I23</f>
        <v>1.1092631449472536</v>
      </c>
      <c r="K33" s="5">
        <f>K23/J23</f>
        <v>1.1215843087232293</v>
      </c>
      <c r="L33" s="5">
        <f>L23/K23</f>
        <v>1.0299032307711327</v>
      </c>
      <c r="M33" s="5">
        <f>M23/L23</f>
        <v>1.042427363825108</v>
      </c>
    </row>
    <row r="34" spans="1:15">
      <c r="A34" s="1" t="str">
        <f>A24</f>
        <v>LZZ</v>
      </c>
      <c r="B34" s="5">
        <v>1</v>
      </c>
      <c r="C34" s="5">
        <f t="shared" si="11"/>
        <v>1.1307009088201647</v>
      </c>
      <c r="D34" s="5">
        <f t="shared" si="11"/>
        <v>1.1165068998968752</v>
      </c>
      <c r="E34" s="5">
        <f t="shared" si="11"/>
        <v>1.0275405776531377</v>
      </c>
      <c r="F34" s="5">
        <f t="shared" si="11"/>
        <v>1.0168287553921229</v>
      </c>
      <c r="G34" s="5">
        <f t="shared" si="11"/>
        <v>1.1036154971416208</v>
      </c>
      <c r="H34" s="5">
        <f t="shared" si="12"/>
        <v>1.0982985612375034</v>
      </c>
      <c r="I34" s="5">
        <f t="shared" si="12"/>
        <v>1.1038388106285377</v>
      </c>
      <c r="J34" s="5">
        <f t="shared" si="12"/>
        <v>1.0739474717950015</v>
      </c>
      <c r="K34" s="5">
        <f t="shared" si="12"/>
        <v>1.0823284218333751</v>
      </c>
      <c r="L34" s="5">
        <f t="shared" si="12"/>
        <v>1.0430790660410294</v>
      </c>
      <c r="M34" s="5">
        <f t="shared" si="12"/>
        <v>1.009269678174822</v>
      </c>
    </row>
    <row r="35" spans="1:15">
      <c r="A35" s="1" t="str">
        <f>A25</f>
        <v>předepsané léky a ZP</v>
      </c>
      <c r="B35" s="5">
        <v>1</v>
      </c>
      <c r="C35" s="5">
        <f t="shared" si="11"/>
        <v>1.094714860463444</v>
      </c>
      <c r="D35" s="5">
        <f t="shared" si="11"/>
        <v>1.0909254755458113</v>
      </c>
      <c r="E35" s="5">
        <f t="shared" si="11"/>
        <v>1.1054511098409159</v>
      </c>
      <c r="F35" s="5">
        <f t="shared" si="11"/>
        <v>1.0470953410283568</v>
      </c>
      <c r="G35" s="5">
        <f t="shared" si="11"/>
        <v>1.0960596077431601</v>
      </c>
      <c r="H35" s="5">
        <f t="shared" si="12"/>
        <v>0.92487895982322366</v>
      </c>
      <c r="I35" s="5">
        <f t="shared" si="12"/>
        <v>1.0077006981864032</v>
      </c>
      <c r="J35" s="5">
        <f t="shared" si="12"/>
        <v>0.99127809567298009</v>
      </c>
      <c r="K35" s="5">
        <f t="shared" si="12"/>
        <v>1.1058116185911293</v>
      </c>
      <c r="L35" s="5">
        <f t="shared" si="12"/>
        <v>0.94867099479481931</v>
      </c>
      <c r="M35" s="5">
        <f t="shared" si="12"/>
        <v>1.0036860687177585</v>
      </c>
    </row>
    <row r="36" spans="1:15">
      <c r="A36" s="1" t="str">
        <f>A26</f>
        <v>lázně a ozdravovny</v>
      </c>
      <c r="B36" s="5">
        <v>1</v>
      </c>
      <c r="C36" s="5">
        <f t="shared" si="11"/>
        <v>1.1042278544336832</v>
      </c>
      <c r="D36" s="5">
        <f t="shared" si="11"/>
        <v>1.0794590695663471</v>
      </c>
      <c r="E36" s="5">
        <f t="shared" si="11"/>
        <v>1.0821863241837653</v>
      </c>
      <c r="F36" s="5">
        <f t="shared" si="11"/>
        <v>1.0127323622360511</v>
      </c>
      <c r="G36" s="5">
        <f t="shared" si="11"/>
        <v>0.91401320504826145</v>
      </c>
      <c r="H36" s="5">
        <f t="shared" si="12"/>
        <v>0.90097775728238594</v>
      </c>
      <c r="I36" s="5">
        <f t="shared" si="12"/>
        <v>1.0689714070986915</v>
      </c>
      <c r="J36" s="5">
        <f t="shared" si="12"/>
        <v>0.95554280202047626</v>
      </c>
      <c r="K36" s="5">
        <f t="shared" si="12"/>
        <v>1.1148883147116484</v>
      </c>
      <c r="L36" s="5">
        <f t="shared" si="12"/>
        <v>1.0039701855701475</v>
      </c>
      <c r="M36" s="5">
        <f t="shared" si="12"/>
        <v>0.92812773376375357</v>
      </c>
    </row>
    <row r="37" spans="1:15">
      <c r="A37" s="1" t="str">
        <f>A27</f>
        <v>doprava (DRNR a RZS)</v>
      </c>
      <c r="B37" s="5">
        <v>1</v>
      </c>
      <c r="C37" s="5">
        <f t="shared" si="11"/>
        <v>1.0669377048436857</v>
      </c>
      <c r="D37" s="5">
        <f t="shared" si="11"/>
        <v>1.0737310613008351</v>
      </c>
      <c r="E37" s="5">
        <f t="shared" si="11"/>
        <v>0.96584401207081538</v>
      </c>
      <c r="F37" s="5">
        <f t="shared" si="11"/>
        <v>1.001058209552937</v>
      </c>
      <c r="G37" s="5">
        <f t="shared" si="11"/>
        <v>1.1057809272664916</v>
      </c>
      <c r="H37" s="5">
        <f t="shared" si="12"/>
        <v>1.0780470363713128</v>
      </c>
      <c r="I37" s="5">
        <f>I27/H27</f>
        <v>1.1491462026898995</v>
      </c>
      <c r="J37" s="5">
        <f>J27/I27</f>
        <v>1.0737018871750694</v>
      </c>
      <c r="K37" s="5">
        <f>K27/J27</f>
        <v>1.0435669102406537</v>
      </c>
      <c r="L37" s="5">
        <f>L27/K27</f>
        <v>1.0487997717247857</v>
      </c>
      <c r="M37" s="5">
        <f>M27/L27</f>
        <v>1.0075123925980087</v>
      </c>
    </row>
    <row r="38" spans="1:15">
      <c r="B38" s="5"/>
      <c r="C38" s="5"/>
      <c r="D38" s="5"/>
      <c r="E38" s="5"/>
      <c r="F38" s="5"/>
    </row>
    <row r="39" spans="1:15">
      <c r="B39" s="5"/>
      <c r="C39" s="5"/>
      <c r="D39" s="5"/>
      <c r="E39" s="5"/>
      <c r="F39" s="5"/>
    </row>
    <row r="40" spans="1:15">
      <c r="B40" s="5"/>
      <c r="C40" s="5"/>
      <c r="D40" s="5"/>
      <c r="E40" s="5"/>
      <c r="F40" s="5"/>
    </row>
    <row r="41" spans="1:15" ht="15.75">
      <c r="A41" s="102" t="s">
        <v>146</v>
      </c>
      <c r="B41" s="5"/>
      <c r="C41" s="5"/>
      <c r="D41" s="5"/>
      <c r="E41" s="5"/>
      <c r="F41" s="5"/>
    </row>
    <row r="42" spans="1:15" ht="12.75" customHeight="1" thickBot="1">
      <c r="A42" s="1" t="s">
        <v>230</v>
      </c>
      <c r="B42" s="5"/>
      <c r="C42" s="5"/>
      <c r="D42" s="5"/>
      <c r="E42" s="5"/>
      <c r="F42" s="5"/>
    </row>
    <row r="43" spans="1:15" ht="13.5" thickBot="1">
      <c r="A43" s="179"/>
      <c r="B43" s="180" t="s">
        <v>145</v>
      </c>
      <c r="C43" s="180" t="s">
        <v>44</v>
      </c>
      <c r="D43" s="180" t="s">
        <v>45</v>
      </c>
      <c r="E43" s="180" t="s">
        <v>46</v>
      </c>
      <c r="F43" s="180" t="s">
        <v>71</v>
      </c>
      <c r="G43" s="180" t="s">
        <v>78</v>
      </c>
      <c r="H43" s="180" t="s">
        <v>80</v>
      </c>
      <c r="I43" s="180" t="s">
        <v>166</v>
      </c>
      <c r="J43" s="180" t="s">
        <v>203</v>
      </c>
      <c r="K43" s="180" t="s">
        <v>204</v>
      </c>
      <c r="L43" s="180" t="s">
        <v>217</v>
      </c>
      <c r="M43" s="281" t="s">
        <v>226</v>
      </c>
      <c r="N43" s="281" t="s">
        <v>239</v>
      </c>
      <c r="O43" s="282" t="s">
        <v>246</v>
      </c>
    </row>
    <row r="44" spans="1:15">
      <c r="A44" s="177" t="s">
        <v>90</v>
      </c>
      <c r="B44" s="178">
        <f>'Tabulka 5'!C9+'Tabulka 5'!D9</f>
        <v>6727866.25</v>
      </c>
      <c r="C44" s="178">
        <f>'Tabulka 5'!E9+'Tabulka 5'!F9</f>
        <v>6869435</v>
      </c>
      <c r="D44" s="178">
        <f>'Tabulka 5'!G9+'Tabulka 5'!H9</f>
        <v>6988622.4000000004</v>
      </c>
      <c r="E44" s="178">
        <f>'Tabulka 5'!I9+'Tabulka 5'!J9</f>
        <v>7336161.9257056741</v>
      </c>
      <c r="F44" s="178">
        <f>'Tabulka 5'!K9+'Tabulka 5'!L9</f>
        <v>7836877</v>
      </c>
      <c r="G44" s="178">
        <f>'Tabulka 5'!M9+'Tabulka 5'!N9</f>
        <v>8136031.2483999999</v>
      </c>
      <c r="H44" s="178">
        <f>'Tabulka 5'!O9+'Tabulka 5'!P9</f>
        <v>8552466.124400001</v>
      </c>
      <c r="I44" s="178">
        <f>'Tabulka 5'!Q9+'Tabulka 5'!R9</f>
        <v>8607100.2510299999</v>
      </c>
      <c r="J44" s="178">
        <f>'Tabulka 5'!S9+'Tabulka 5'!T9</f>
        <v>8454491</v>
      </c>
      <c r="K44" s="178">
        <f>'Tabulka 5'!U9+'Tabulka 5'!V9</f>
        <v>9032124</v>
      </c>
      <c r="L44" s="178">
        <f>'Tabulka 5'!W9+'Tabulka 5'!X9</f>
        <v>9157258</v>
      </c>
      <c r="M44" s="283">
        <f>'Tabulka 5'!Y9+'Tabulka 5'!Z9</f>
        <v>9701759</v>
      </c>
      <c r="N44" s="309">
        <f>'Tabulka 5'!AA9+'Tabulka 5'!AB9</f>
        <v>9932075</v>
      </c>
      <c r="O44" s="310">
        <f>'Tabulka 5'!AC9+'Tabulka 5'!AD9</f>
        <v>10065833</v>
      </c>
    </row>
    <row r="45" spans="1:15">
      <c r="A45" s="106" t="s">
        <v>91</v>
      </c>
      <c r="B45" s="105">
        <f>'Tabulka 5'!C10+'Tabulka 5'!D10</f>
        <v>5070736.2277957425</v>
      </c>
      <c r="C45" s="105">
        <f>'Tabulka 5'!E10+'Tabulka 5'!F10</f>
        <v>5568776</v>
      </c>
      <c r="D45" s="105">
        <f>'Tabulka 5'!G10+'Tabulka 5'!H10</f>
        <v>5776582.8300000001</v>
      </c>
      <c r="E45" s="105">
        <f>'Tabulka 5'!I10+'Tabulka 5'!J10</f>
        <v>6131730.8515850045</v>
      </c>
      <c r="F45" s="105">
        <f>'Tabulka 5'!K10+'Tabulka 5'!L10</f>
        <v>6804130</v>
      </c>
      <c r="G45" s="105">
        <f>'Tabulka 5'!M10+'Tabulka 5'!N10</f>
        <v>7358890.32283</v>
      </c>
      <c r="H45" s="105">
        <f>'Tabulka 5'!O10+'Tabulka 5'!P10</f>
        <v>7477213.7910000002</v>
      </c>
      <c r="I45" s="105">
        <f>'Tabulka 5'!Q10+'Tabulka 5'!R10</f>
        <v>7579723.5268900003</v>
      </c>
      <c r="J45" s="178">
        <f>'Tabulka 5'!S10+'Tabulka 5'!T10</f>
        <v>8199609</v>
      </c>
      <c r="K45" s="178">
        <f>'Tabulka 5'!U10+'Tabulka 5'!V10</f>
        <v>8593980</v>
      </c>
      <c r="L45" s="178">
        <f>'Tabulka 5'!W10+'Tabulka 5'!X10</f>
        <v>10159102</v>
      </c>
      <c r="M45" s="284">
        <f>'Tabulka 5'!Y10+'Tabulka 5'!Z10</f>
        <v>11905634</v>
      </c>
      <c r="N45" s="311">
        <f>'Tabulka 5'!AA10+'Tabulka 5'!AB10</f>
        <v>12587383</v>
      </c>
      <c r="O45" s="312">
        <f>'Tabulka 5'!AC10+'Tabulka 5'!AD10</f>
        <v>12888618</v>
      </c>
    </row>
    <row r="46" spans="1:15">
      <c r="A46" s="106" t="s">
        <v>92</v>
      </c>
      <c r="B46" s="105">
        <f>'Tabulka 5'!C12+'Tabulka 5'!D12</f>
        <v>608037.09265928413</v>
      </c>
      <c r="C46" s="105">
        <f>'Tabulka 5'!E12+'Tabulka 5'!F12</f>
        <v>962997</v>
      </c>
      <c r="D46" s="105">
        <f>'Tabulka 5'!G12+'Tabulka 5'!H12</f>
        <v>1029388.1000000001</v>
      </c>
      <c r="E46" s="105">
        <f>'Tabulka 5'!I12+'Tabulka 5'!J12</f>
        <v>1125529.0959999999</v>
      </c>
      <c r="F46" s="105">
        <f>'Tabulka 5'!K12+'Tabulka 5'!L12</f>
        <v>1214729</v>
      </c>
      <c r="G46" s="105">
        <f>'Tabulka 5'!M12+'Tabulka 5'!N12</f>
        <v>1443954.8363846175</v>
      </c>
      <c r="H46" s="105">
        <f>'Tabulka 5'!O12+'Tabulka 5'!P12</f>
        <v>1578519.4203558331</v>
      </c>
      <c r="I46" s="105">
        <f>'Tabulka 5'!Q12+'Tabulka 5'!R12</f>
        <v>1605753.3938199999</v>
      </c>
      <c r="J46" s="178">
        <f>'Tabulka 5'!S12+'Tabulka 5'!T12</f>
        <v>1539911.1003737678</v>
      </c>
      <c r="K46" s="178">
        <f>'Tabulka 5'!U12+'Tabulka 5'!V12</f>
        <v>1646782</v>
      </c>
      <c r="L46" s="178">
        <f>'Tabulka 5'!W12+'Tabulka 5'!X12</f>
        <v>1810264</v>
      </c>
      <c r="M46" s="284">
        <f>'Tabulka 5'!Y12+'Tabulka 5'!Z12</f>
        <v>2168338</v>
      </c>
      <c r="N46" s="311">
        <f>'Tabulka 5'!AA12+'Tabulka 5'!AB12</f>
        <v>2227929</v>
      </c>
      <c r="O46" s="312">
        <f>'Tabulka 5'!AC12+'Tabulka 5'!AD12</f>
        <v>2427377</v>
      </c>
    </row>
    <row r="47" spans="1:15">
      <c r="A47" s="106" t="s">
        <v>40</v>
      </c>
      <c r="B47" s="105">
        <f>'Tabulka 5'!C13+'Tabulka 5'!D13</f>
        <v>2284874.28157746</v>
      </c>
      <c r="C47" s="105">
        <f>'Tabulka 5'!E13+'Tabulka 5'!F13</f>
        <v>3564560</v>
      </c>
      <c r="D47" s="105">
        <f>'Tabulka 5'!G13+'Tabulka 5'!H13</f>
        <v>3832245.2199999997</v>
      </c>
      <c r="E47" s="105">
        <f>'Tabulka 5'!I13+'Tabulka 5'!J13</f>
        <v>4010186.5889652297</v>
      </c>
      <c r="F47" s="105">
        <f>'Tabulka 5'!K13+'Tabulka 5'!L13</f>
        <v>4627356</v>
      </c>
      <c r="G47" s="105">
        <f>'Tabulka 5'!M13+'Tabulka 5'!N13</f>
        <v>5392921.1022300003</v>
      </c>
      <c r="H47" s="105">
        <f>'Tabulka 5'!O13+'Tabulka 5'!P13</f>
        <v>6186176.0184700005</v>
      </c>
      <c r="I47" s="105">
        <f>'Tabulka 5'!Q13+'Tabulka 5'!R13</f>
        <v>6721428.4321699999</v>
      </c>
      <c r="J47" s="178">
        <f>'Tabulka 5'!S13+'Tabulka 5'!T13</f>
        <v>6515858</v>
      </c>
      <c r="K47" s="178">
        <f>'Tabulka 5'!U13+'Tabulka 5'!V13</f>
        <v>6631628</v>
      </c>
      <c r="L47" s="178">
        <f>'Tabulka 5'!W13+'Tabulka 5'!X13</f>
        <v>7387319</v>
      </c>
      <c r="M47" s="284">
        <f>'Tabulka 5'!Y13+'Tabulka 5'!Z13</f>
        <v>8927076</v>
      </c>
      <c r="N47" s="311">
        <f>'Tabulka 5'!AA13+'Tabulka 5'!AB13</f>
        <v>8193491</v>
      </c>
      <c r="O47" s="312">
        <f>'Tabulka 5'!AC13+'Tabulka 5'!AD13</f>
        <v>8328538</v>
      </c>
    </row>
    <row r="48" spans="1:15">
      <c r="A48" s="106" t="s">
        <v>93</v>
      </c>
      <c r="B48" s="105">
        <f>'Tabulka 5'!C16+'Tabulka 5'!D16</f>
        <v>281982.09884280979</v>
      </c>
      <c r="C48" s="105">
        <f>'Tabulka 5'!E16+'Tabulka 5'!F16</f>
        <v>393422</v>
      </c>
      <c r="D48" s="105">
        <f>'Tabulka 5'!G16+'Tabulka 5'!H16</f>
        <v>419726.52</v>
      </c>
      <c r="E48" s="105">
        <f>'Tabulka 5'!I16+'Tabulka 5'!J16</f>
        <v>500235.46582809987</v>
      </c>
      <c r="F48" s="105">
        <f>'Tabulka 5'!K16+'Tabulka 5'!L16</f>
        <v>617402</v>
      </c>
      <c r="G48" s="105">
        <f>'Tabulka 5'!M16+'Tabulka 5'!N16</f>
        <v>725367.65052999998</v>
      </c>
      <c r="H48" s="105">
        <f>'Tabulka 5'!O16+'Tabulka 5'!P16</f>
        <v>838789.88627999998</v>
      </c>
      <c r="I48" s="105">
        <f>'Tabulka 5'!Q16+'Tabulka 5'!R16</f>
        <v>901605.86048999999</v>
      </c>
      <c r="J48" s="178">
        <f>'Tabulka 5'!S16+'Tabulka 5'!T16</f>
        <v>895486</v>
      </c>
      <c r="K48" s="178">
        <f>'Tabulka 5'!U16+'Tabulka 5'!V16</f>
        <v>1021161</v>
      </c>
      <c r="L48" s="178">
        <f>'Tabulka 5'!W16+'Tabulka 5'!X16</f>
        <v>1064738</v>
      </c>
      <c r="M48" s="284">
        <f>'Tabulka 5'!Y16+'Tabulka 5'!Z16</f>
        <v>1334518</v>
      </c>
      <c r="N48" s="311">
        <f>'Tabulka 5'!AA16+'Tabulka 5'!AB16</f>
        <v>1318965</v>
      </c>
      <c r="O48" s="312">
        <f>'Tabulka 5'!AC16+'Tabulka 5'!AD16</f>
        <v>1376019</v>
      </c>
    </row>
    <row r="49" spans="1:15">
      <c r="A49" s="106" t="s">
        <v>231</v>
      </c>
      <c r="B49" s="105">
        <f>'Tabulka 5'!C17+'Tabulka 5'!D17</f>
        <v>8073327.9211157188</v>
      </c>
      <c r="C49" s="105">
        <f>'Tabulka 5'!E17+'Tabulka 5'!F17</f>
        <v>6861698</v>
      </c>
      <c r="D49" s="105">
        <f>'Tabulka 5'!G17+'Tabulka 5'!H17</f>
        <v>7378073.8000000007</v>
      </c>
      <c r="E49" s="105">
        <f>'Tabulka 5'!I17+'Tabulka 5'!J17</f>
        <v>8510245.6119999997</v>
      </c>
      <c r="F49" s="105">
        <f>'Tabulka 5'!K17+'Tabulka 5'!L17</f>
        <v>9954079</v>
      </c>
      <c r="G49" s="105">
        <f>'Tabulka 5'!M17+'Tabulka 5'!N17</f>
        <v>10928193.580181308</v>
      </c>
      <c r="H49" s="105">
        <f>'Tabulka 5'!O17+'Tabulka 5'!P17</f>
        <v>11625461.502220001</v>
      </c>
      <c r="I49" s="105">
        <f>'Tabulka 5'!Q17+'Tabulka 5'!R17</f>
        <v>12359063.8335</v>
      </c>
      <c r="J49" s="178">
        <f>'Tabulka 5'!S17+'Tabulka 5'!T17</f>
        <v>13992870.899626233</v>
      </c>
      <c r="K49" s="178">
        <f>'Tabulka 5'!U17+'Tabulka 5'!V17+'Tabulka 5'!U11+'Tabulka 5'!V11</f>
        <v>15914223</v>
      </c>
      <c r="L49" s="178">
        <f>'Tabulka 5'!W17+'Tabulka 5'!X17+'Tabulka 5'!W11+'Tabulka 5'!X11</f>
        <v>17845777</v>
      </c>
      <c r="M49" s="284">
        <f>'Tabulka 5'!Y17+'Tabulka 5'!Z17+'Tabulka 5'!Y11+'Tabulka 5'!Z11</f>
        <v>19037367</v>
      </c>
      <c r="N49" s="311">
        <f>'Tabulka 5'!AA17+'Tabulka 5'!AB17+'Tabulka 5'!AA11+'Tabulka 5'!AB11</f>
        <v>20368949</v>
      </c>
      <c r="O49" s="312">
        <f>'Tabulka 5'!AC17+'Tabulka 5'!AD17+'Tabulka 5'!AC11+'Tabulka 5'!AD11</f>
        <v>21781800</v>
      </c>
    </row>
    <row r="50" spans="1:15">
      <c r="A50" s="106" t="s">
        <v>94</v>
      </c>
      <c r="B50" s="105">
        <f>'Tabulka 5'!C23+'Tabulka 5'!D23</f>
        <v>48278727.621213116</v>
      </c>
      <c r="C50" s="105">
        <f>'Tabulka 5'!E23+'Tabulka 5'!F23</f>
        <v>51205068</v>
      </c>
      <c r="D50" s="105">
        <f>'Tabulka 5'!G23+'Tabulka 5'!H23</f>
        <v>52344193.420000002</v>
      </c>
      <c r="E50" s="105">
        <f>'Tabulka 5'!I23+'Tabulka 5'!J23</f>
        <v>59185627.071452491</v>
      </c>
      <c r="F50" s="105">
        <f>'Tabulka 5'!K23+'Tabulka 5'!L23</f>
        <v>66081161</v>
      </c>
      <c r="G50" s="105">
        <f>'Tabulka 5'!M23+'Tabulka 5'!N23</f>
        <v>67901074.345929995</v>
      </c>
      <c r="H50" s="105">
        <f>'Tabulka 5'!O23+'Tabulka 5'!P23</f>
        <v>72217708.961860001</v>
      </c>
      <c r="I50" s="105">
        <f>'Tabulka 5'!Q23+'Tabulka 5'!R23</f>
        <v>76197768.943360001</v>
      </c>
      <c r="J50" s="178">
        <f>'Tabulka 5'!S23+'Tabulka 5'!T23</f>
        <v>83687900</v>
      </c>
      <c r="K50" s="178">
        <f>'Tabulka 5'!U23+'Tabulka 5'!V23</f>
        <v>92377952</v>
      </c>
      <c r="L50" s="178">
        <f>'Tabulka 5'!W23+'Tabulka 5'!X23</f>
        <v>99209068</v>
      </c>
      <c r="M50" s="284">
        <f>'Tabulka 5'!Y23+'Tabulka 5'!Z23</f>
        <v>107376794</v>
      </c>
      <c r="N50" s="311">
        <f>'Tabulka 5'!AA23+'Tabulka 5'!AB23</f>
        <v>112002486</v>
      </c>
      <c r="O50" s="312">
        <f>'Tabulka 5'!AC23+'Tabulka 5'!AD23</f>
        <v>113040713</v>
      </c>
    </row>
    <row r="51" spans="1:15">
      <c r="A51" s="106" t="s">
        <v>49</v>
      </c>
      <c r="B51" s="105">
        <f>'Tabulka 5'!C32+'Tabulka 5'!D32+'Tabulka 5'!C33+'Tabulka 5'!D33</f>
        <v>2643254</v>
      </c>
      <c r="C51" s="105">
        <f>'Tabulka 5'!E32+'Tabulka 5'!F32+'Tabulka 5'!E33+'Tabulka 5'!F33</f>
        <v>2626858</v>
      </c>
      <c r="D51" s="105">
        <f>'Tabulka 5'!G32+'Tabulka 5'!H32+'Tabulka 5'!G33+'Tabulka 5'!H33</f>
        <v>2639434.08</v>
      </c>
      <c r="E51" s="105">
        <f>'Tabulka 5'!I32+'Tabulka 5'!J32+'Tabulka 5'!I33+'Tabulka 5'!J33</f>
        <v>2914536.6310775424</v>
      </c>
      <c r="F51" s="105">
        <f>'Tabulka 5'!K32+'Tabulka 5'!L32+'Tabulka 5'!K33+'Tabulka 5'!L33</f>
        <v>3146123</v>
      </c>
      <c r="G51" s="105">
        <f>'Tabulka 5'!M32+'Tabulka 5'!N32+'Tabulka 5'!M33+'Tabulka 5'!N33</f>
        <v>3404691.2848</v>
      </c>
      <c r="H51" s="105">
        <f>'Tabulka 5'!O32+'Tabulka 5'!P32+'Tabulka 5'!O33+'Tabulka 5'!P33</f>
        <v>3416542.4138800004</v>
      </c>
      <c r="I51" s="105">
        <f>'Tabulka 5'!Q32+'Tabulka 5'!R32+'Tabulka 5'!Q33+'Tabulka 5'!R33</f>
        <v>3151555.0490000001</v>
      </c>
      <c r="J51" s="105">
        <f>'Tabulka 5'!S32+'Tabulka 5'!T32+'Tabulka 5'!S33+'Tabulka 5'!T33</f>
        <v>2839481</v>
      </c>
      <c r="K51" s="105">
        <f>'Tabulka 5'!U32+'Tabulka 5'!V32+'Tabulka 5'!U33+'Tabulka 5'!V33</f>
        <v>3035324</v>
      </c>
      <c r="L51" s="178">
        <f>'Tabulka 5'!W32+'Tabulka 5'!X32+'Tabulka 5'!W33+'Tabulka 5'!X33</f>
        <v>2900382</v>
      </c>
      <c r="M51" s="284">
        <f>'Tabulka 5'!Y32+'Tabulka 5'!Z32+'Tabulka 5'!Y33+'Tabulka 5'!Z33</f>
        <v>3233602</v>
      </c>
      <c r="N51" s="311">
        <f>'Tabulka 5'!AA32+'Tabulka 5'!AB32+'Tabulka 5'!AA33+'Tabulka 5'!AB33</f>
        <v>3246440</v>
      </c>
      <c r="O51" s="312">
        <f>'Tabulka 5'!AC32+'Tabulka 5'!AD32+'Tabulka 5'!AC33+'Tabulka 5'!AD33</f>
        <v>3013111</v>
      </c>
    </row>
    <row r="52" spans="1:15">
      <c r="A52" s="106" t="s">
        <v>95</v>
      </c>
      <c r="B52" s="105">
        <f>'Tabulka 5'!C35+'Tabulka 5'!D35+'Tabulka 5'!C36+'Tabulka 5'!D36</f>
        <v>1571053.9199609156</v>
      </c>
      <c r="C52" s="105">
        <f>'Tabulka 5'!E35+'Tabulka 5'!F35+'Tabulka 5'!E36+'Tabulka 5'!F36</f>
        <v>1772552</v>
      </c>
      <c r="D52" s="105">
        <f>'Tabulka 5'!G35+'Tabulka 5'!H35+'Tabulka 5'!G36+'Tabulka 5'!H36</f>
        <v>1780975.56</v>
      </c>
      <c r="E52" s="105">
        <f>'Tabulka 5'!I35+'Tabulka 5'!J35+'Tabulka 5'!I36+'Tabulka 5'!J36</f>
        <v>1900189.9763690976</v>
      </c>
      <c r="F52" s="105">
        <f>'Tabulka 5'!K35+'Tabulka 5'!L35+'Tabulka 5'!K36+'Tabulka 5'!L36</f>
        <v>2040293</v>
      </c>
      <c r="G52" s="105">
        <f>'Tabulka 5'!M35+'Tabulka 5'!N35+'Tabulka 5'!M36+'Tabulka 5'!N36</f>
        <v>1970604.7769200001</v>
      </c>
      <c r="H52" s="105">
        <f>'Tabulka 5'!O35+'Tabulka 5'!P35+'Tabulka 5'!O36+'Tabulka 5'!P36</f>
        <v>2216860.9568499997</v>
      </c>
      <c r="I52" s="105">
        <f>'Tabulka 5'!Q35+'Tabulka 5'!R35+'Tabulka 5'!Q36+'Tabulka 5'!R36</f>
        <v>2181363.0766199999</v>
      </c>
      <c r="J52" s="105">
        <f>'Tabulka 5'!S35+'Tabulka 5'!T35+'Tabulka 5'!S36+'Tabulka 5'!T36</f>
        <v>2351612</v>
      </c>
      <c r="K52" s="105">
        <f>'Tabulka 5'!U35+'Tabulka 5'!V35+'Tabulka 5'!U36+'Tabulka 5'!V36</f>
        <v>2702346</v>
      </c>
      <c r="L52" s="105">
        <f>'Tabulka 5'!W35+'Tabulka 5'!X35+'Tabulka 5'!W36+'Tabulka 5'!X36</f>
        <v>2901514</v>
      </c>
      <c r="M52" s="284">
        <f>'Tabulka 5'!Y35+'Tabulka 5'!Z35+'Tabulka 5'!Y36+'Tabulka 5'!Z36</f>
        <v>3027924</v>
      </c>
      <c r="N52" s="311">
        <f>'Tabulka 5'!AA35+'Tabulka 5'!AB35+'Tabulka 5'!AA36+'Tabulka 5'!AB36</f>
        <v>3175686</v>
      </c>
      <c r="O52" s="312">
        <f>'Tabulka 5'!AC35+'Tabulka 5'!AD35+'Tabulka 5'!AC36+'Tabulka 5'!AD36</f>
        <v>3199543</v>
      </c>
    </row>
    <row r="53" spans="1:15" ht="13.5" thickBot="1">
      <c r="A53" s="107" t="s">
        <v>96</v>
      </c>
      <c r="B53" s="108">
        <f>'Tabulka 5'!C37+'Tabulka 5'!D37+'Tabulka 5'!C43+'Tabulka 5'!D43</f>
        <v>25133086.783712801</v>
      </c>
      <c r="C53" s="108">
        <f>'Tabulka 5'!E37+'Tabulka 5'!F37+'Tabulka 5'!E43+'Tabulka 5'!F43</f>
        <v>27131042</v>
      </c>
      <c r="D53" s="108">
        <f>'Tabulka 5'!G37+'Tabulka 5'!H37+'Tabulka 5'!G43+'Tabulka 5'!H43</f>
        <v>27431065.600000005</v>
      </c>
      <c r="E53" s="108">
        <f>'Tabulka 5'!I37+'Tabulka 5'!J37+'Tabulka 5'!I43+'Tabulka 5'!J43</f>
        <v>30029195.150667578</v>
      </c>
      <c r="F53" s="108">
        <f>'Tabulka 5'!K37+'Tabulka 5'!L37+'Tabulka 5'!K43+'Tabulka 5'!L43</f>
        <v>32759614</v>
      </c>
      <c r="G53" s="108">
        <f>'Tabulka 5'!M37+'Tabulka 5'!N37+'Tabulka 5'!M43+'Tabulka 5'!N43</f>
        <v>36214151.654260002</v>
      </c>
      <c r="H53" s="108">
        <f>'Tabulka 5'!O37+'Tabulka 5'!P37+'Tabulka 5'!O43+'Tabulka 5'!P43</f>
        <v>39994976.220600009</v>
      </c>
      <c r="I53" s="108">
        <f>'Tabulka 5'!Q37+'Tabulka 5'!R37+'Tabulka 5'!Q43+'Tabulka 5'!R43</f>
        <v>41562218.052129999</v>
      </c>
      <c r="J53" s="108">
        <f>'Tabulka 5'!S37+'Tabulka 5'!T37+'Tabulka 5'!S43+'Tabulka 5'!T43</f>
        <v>38440021</v>
      </c>
      <c r="K53" s="120">
        <f>'Tabulka 5'!U37+'Tabulka 5'!V37+'Tabulka 5'!U43+'Tabulka 5'!V43</f>
        <v>38736036</v>
      </c>
      <c r="L53" s="120">
        <f>'Tabulka 5'!W37+'Tabulka 5'!X37+'Tabulka 5'!W43+'Tabulka 5'!X43</f>
        <v>38398184</v>
      </c>
      <c r="M53" s="285">
        <f>'Tabulka 5'!Y37+'Tabulka 5'!Z37+'Tabulka 5'!Y43+'Tabulka 5'!Z43</f>
        <v>42461158</v>
      </c>
      <c r="N53" s="313">
        <f>'Tabulka 5'!AA37+'Tabulka 5'!AB37+'Tabulka 5'!AA43+'Tabulka 5'!AB43</f>
        <v>40281669</v>
      </c>
      <c r="O53" s="314">
        <f>'Tabulka 5'!AC37+'Tabulka 5'!AD37+'Tabulka 5'!AC43+'Tabulka 5'!AD43</f>
        <v>40430150</v>
      </c>
    </row>
    <row r="54" spans="1:15" ht="13.5" thickBot="1">
      <c r="A54" s="109" t="s">
        <v>97</v>
      </c>
      <c r="B54" s="110">
        <f>SUM(B44:B53)</f>
        <v>100672946.19687785</v>
      </c>
      <c r="C54" s="110">
        <f t="shared" ref="C54:J54" si="13">SUM(C44:C53)</f>
        <v>106956408</v>
      </c>
      <c r="D54" s="110">
        <f t="shared" si="13"/>
        <v>109620307.53000002</v>
      </c>
      <c r="E54" s="110">
        <f t="shared" si="13"/>
        <v>121643638.36965072</v>
      </c>
      <c r="F54" s="110">
        <f t="shared" si="13"/>
        <v>135081764</v>
      </c>
      <c r="G54" s="110">
        <f t="shared" si="13"/>
        <v>143475880.80246592</v>
      </c>
      <c r="H54" s="110">
        <f t="shared" si="13"/>
        <v>154104715.29591584</v>
      </c>
      <c r="I54" s="110">
        <f t="shared" si="13"/>
        <v>160867580.41900998</v>
      </c>
      <c r="J54" s="110">
        <f t="shared" si="13"/>
        <v>166917240</v>
      </c>
      <c r="K54" s="110">
        <f>SUM(K44:K53)</f>
        <v>179691556</v>
      </c>
      <c r="L54" s="110">
        <f>SUM(L44:L53)</f>
        <v>190833606</v>
      </c>
      <c r="M54" s="286">
        <f>SUM(M44:M53)</f>
        <v>209174170</v>
      </c>
      <c r="N54" s="286">
        <f t="shared" ref="N54:O54" si="14">SUM(N44:N53)</f>
        <v>213335073</v>
      </c>
      <c r="O54" s="287">
        <f t="shared" si="14"/>
        <v>216551702</v>
      </c>
    </row>
    <row r="55" spans="1:15" ht="13.5" thickBot="1">
      <c r="A55" s="104"/>
    </row>
    <row r="56" spans="1:15" ht="13.5" thickBot="1">
      <c r="A56" s="184"/>
      <c r="B56" s="185" t="s">
        <v>145</v>
      </c>
      <c r="C56" s="185" t="s">
        <v>44</v>
      </c>
      <c r="D56" s="185" t="s">
        <v>45</v>
      </c>
      <c r="E56" s="185" t="s">
        <v>46</v>
      </c>
      <c r="F56" s="185" t="s">
        <v>71</v>
      </c>
      <c r="G56" s="185" t="s">
        <v>78</v>
      </c>
      <c r="H56" s="185" t="s">
        <v>80</v>
      </c>
      <c r="I56" s="185" t="s">
        <v>166</v>
      </c>
      <c r="J56" s="185" t="s">
        <v>203</v>
      </c>
      <c r="K56" s="185" t="s">
        <v>204</v>
      </c>
      <c r="L56" s="185" t="s">
        <v>217</v>
      </c>
      <c r="M56" s="288" t="s">
        <v>226</v>
      </c>
      <c r="N56" s="288" t="s">
        <v>239</v>
      </c>
      <c r="O56" s="289" t="s">
        <v>246</v>
      </c>
    </row>
    <row r="57" spans="1:15">
      <c r="A57" s="182" t="s">
        <v>90</v>
      </c>
      <c r="B57" s="183">
        <f t="shared" ref="B57:B67" si="15">B44/B$54</f>
        <v>6.6828939691929365E-2</v>
      </c>
      <c r="C57" s="183">
        <f t="shared" ref="C57:H57" si="16">C44/C$54</f>
        <v>6.4226493096140633E-2</v>
      </c>
      <c r="D57" s="183">
        <f t="shared" si="16"/>
        <v>6.3752990275888516E-2</v>
      </c>
      <c r="E57" s="183">
        <f t="shared" si="16"/>
        <v>6.0308636144313137E-2</v>
      </c>
      <c r="F57" s="183">
        <f>F44/F$54</f>
        <v>5.8015802932511303E-2</v>
      </c>
      <c r="G57" s="183">
        <f t="shared" si="16"/>
        <v>5.6706613006275872E-2</v>
      </c>
      <c r="H57" s="183">
        <f t="shared" si="16"/>
        <v>5.549775753439689E-2</v>
      </c>
      <c r="I57" s="183">
        <f t="shared" ref="I57:K67" si="17">I44/I$54</f>
        <v>5.3504256287134934E-2</v>
      </c>
      <c r="J57" s="183">
        <f t="shared" si="17"/>
        <v>5.0650795567911376E-2</v>
      </c>
      <c r="K57" s="183">
        <f>K44/K$54</f>
        <v>5.0264598966464513E-2</v>
      </c>
      <c r="L57" s="183">
        <f>L44/L$54</f>
        <v>4.7985562878269987E-2</v>
      </c>
      <c r="M57" s="290">
        <f>M44/M$54</f>
        <v>4.6381247742013271E-2</v>
      </c>
      <c r="N57" s="315">
        <f>N44/N$54</f>
        <v>4.6556221911059133E-2</v>
      </c>
      <c r="O57" s="316">
        <f>O44/O$54</f>
        <v>4.6482354592622871E-2</v>
      </c>
    </row>
    <row r="58" spans="1:15">
      <c r="A58" s="111" t="s">
        <v>91</v>
      </c>
      <c r="B58" s="112">
        <f t="shared" si="15"/>
        <v>5.0368409978578735E-2</v>
      </c>
      <c r="C58" s="112">
        <f t="shared" ref="C58:H58" si="18">C45/C$54</f>
        <v>5.2065847237502592E-2</v>
      </c>
      <c r="D58" s="112">
        <f t="shared" si="18"/>
        <v>5.2696283746687271E-2</v>
      </c>
      <c r="E58" s="112">
        <f t="shared" si="18"/>
        <v>5.0407328601532776E-2</v>
      </c>
      <c r="F58" s="112">
        <f t="shared" si="18"/>
        <v>5.0370455630117474E-2</v>
      </c>
      <c r="G58" s="112">
        <f t="shared" si="18"/>
        <v>5.1290086401083262E-2</v>
      </c>
      <c r="H58" s="112">
        <f t="shared" si="18"/>
        <v>4.8520343953408963E-2</v>
      </c>
      <c r="I58" s="112">
        <f t="shared" si="17"/>
        <v>4.7117781638458041E-2</v>
      </c>
      <c r="J58" s="112">
        <f t="shared" si="17"/>
        <v>4.9123799315157618E-2</v>
      </c>
      <c r="K58" s="112">
        <f t="shared" si="17"/>
        <v>4.7826287396609775E-2</v>
      </c>
      <c r="L58" s="112">
        <f t="shared" ref="L58:M67" si="19">L45/L$54</f>
        <v>5.3235392931787917E-2</v>
      </c>
      <c r="M58" s="291">
        <f t="shared" ref="M58:N66" si="20">M45/M$54</f>
        <v>5.6917323969780782E-2</v>
      </c>
      <c r="N58" s="291">
        <f t="shared" si="20"/>
        <v>5.9002876662479213E-2</v>
      </c>
      <c r="O58" s="292">
        <f t="shared" ref="O58" si="21">O45/O$54</f>
        <v>5.951750958761802E-2</v>
      </c>
    </row>
    <row r="59" spans="1:15">
      <c r="A59" s="111" t="s">
        <v>92</v>
      </c>
      <c r="B59" s="112">
        <f t="shared" si="15"/>
        <v>6.0397268146915629E-3</v>
      </c>
      <c r="C59" s="112">
        <f t="shared" ref="C59:H59" si="22">C46/C$54</f>
        <v>9.0036400624074805E-3</v>
      </c>
      <c r="D59" s="112">
        <f t="shared" si="22"/>
        <v>9.3904872481614353E-3</v>
      </c>
      <c r="E59" s="112">
        <f t="shared" si="22"/>
        <v>9.2526753645738695E-3</v>
      </c>
      <c r="F59" s="112">
        <f t="shared" si="22"/>
        <v>8.9925461737381512E-3</v>
      </c>
      <c r="G59" s="112">
        <f t="shared" si="22"/>
        <v>1.0064094594216984E-2</v>
      </c>
      <c r="H59" s="112">
        <f t="shared" si="22"/>
        <v>1.0243161069567012E-2</v>
      </c>
      <c r="I59" s="112">
        <f t="shared" si="17"/>
        <v>9.9818334411291079E-3</v>
      </c>
      <c r="J59" s="112">
        <f t="shared" si="17"/>
        <v>9.2255964714835197E-3</v>
      </c>
      <c r="K59" s="112">
        <f t="shared" si="17"/>
        <v>9.1644929603703802E-3</v>
      </c>
      <c r="L59" s="112">
        <f t="shared" si="19"/>
        <v>9.4860860094002526E-3</v>
      </c>
      <c r="M59" s="291">
        <f t="shared" si="20"/>
        <v>1.0366184314248744E-2</v>
      </c>
      <c r="N59" s="291">
        <f t="shared" si="20"/>
        <v>1.0443332025390875E-2</v>
      </c>
      <c r="O59" s="292">
        <f t="shared" ref="O59" si="23">O46/O$54</f>
        <v>1.1209226145911336E-2</v>
      </c>
    </row>
    <row r="60" spans="1:15">
      <c r="A60" s="111" t="s">
        <v>40</v>
      </c>
      <c r="B60" s="112">
        <f t="shared" si="15"/>
        <v>2.269601087375667E-2</v>
      </c>
      <c r="C60" s="112">
        <f t="shared" ref="C60:H60" si="24">C47/C$54</f>
        <v>3.332722243252597E-2</v>
      </c>
      <c r="D60" s="112">
        <f t="shared" si="24"/>
        <v>3.495926353747203E-2</v>
      </c>
      <c r="E60" s="112">
        <f t="shared" si="24"/>
        <v>3.2966677441684814E-2</v>
      </c>
      <c r="F60" s="112">
        <f t="shared" si="24"/>
        <v>3.4255963669529814E-2</v>
      </c>
      <c r="G60" s="112">
        <f t="shared" si="24"/>
        <v>3.7587649380977438E-2</v>
      </c>
      <c r="H60" s="112">
        <f t="shared" si="24"/>
        <v>4.0142678350828825E-2</v>
      </c>
      <c r="I60" s="112">
        <f t="shared" si="17"/>
        <v>4.1782367924368416E-2</v>
      </c>
      <c r="J60" s="112">
        <f t="shared" si="17"/>
        <v>3.9036459026041886E-2</v>
      </c>
      <c r="K60" s="112">
        <f t="shared" si="17"/>
        <v>3.6905618425386665E-2</v>
      </c>
      <c r="L60" s="112">
        <f t="shared" si="19"/>
        <v>3.8710786610614063E-2</v>
      </c>
      <c r="M60" s="291">
        <f t="shared" si="20"/>
        <v>4.2677716851942091E-2</v>
      </c>
      <c r="N60" s="291">
        <f t="shared" si="20"/>
        <v>3.8406675868060382E-2</v>
      </c>
      <c r="O60" s="292">
        <f t="shared" ref="O60" si="25">O47/O$54</f>
        <v>3.8459813167388543E-2</v>
      </c>
    </row>
    <row r="61" spans="1:15">
      <c r="A61" s="111" t="s">
        <v>93</v>
      </c>
      <c r="B61" s="112">
        <f t="shared" si="15"/>
        <v>2.8009719541867827E-3</v>
      </c>
      <c r="C61" s="112">
        <f t="shared" ref="C61:H61" si="26">C48/C$54</f>
        <v>3.6783396839579728E-3</v>
      </c>
      <c r="D61" s="112">
        <f t="shared" si="26"/>
        <v>3.8289120826005035E-3</v>
      </c>
      <c r="E61" s="112">
        <f t="shared" si="26"/>
        <v>4.1123027273155394E-3</v>
      </c>
      <c r="F61" s="112">
        <f t="shared" si="26"/>
        <v>4.5705799340908819E-3</v>
      </c>
      <c r="G61" s="112">
        <f t="shared" si="26"/>
        <v>5.0556765811298164E-3</v>
      </c>
      <c r="H61" s="112">
        <f t="shared" si="26"/>
        <v>5.4429865086823206E-3</v>
      </c>
      <c r="I61" s="112">
        <f t="shared" si="17"/>
        <v>5.6046461203779988E-3</v>
      </c>
      <c r="J61" s="112">
        <f t="shared" si="17"/>
        <v>5.3648502695108069E-3</v>
      </c>
      <c r="K61" s="112">
        <f t="shared" si="17"/>
        <v>5.6828546801609313E-3</v>
      </c>
      <c r="L61" s="112">
        <f t="shared" si="19"/>
        <v>5.5794051284656851E-3</v>
      </c>
      <c r="M61" s="291">
        <f t="shared" si="20"/>
        <v>6.3799368727027817E-3</v>
      </c>
      <c r="N61" s="291">
        <f t="shared" si="20"/>
        <v>6.1825980203452056E-3</v>
      </c>
      <c r="O61" s="292">
        <f t="shared" ref="O61" si="27">O48/O$54</f>
        <v>6.3542285158303671E-3</v>
      </c>
    </row>
    <row r="62" spans="1:15">
      <c r="A62" s="111" t="s">
        <v>232</v>
      </c>
      <c r="B62" s="112">
        <f t="shared" si="15"/>
        <v>8.0193619299939539E-2</v>
      </c>
      <c r="C62" s="112">
        <f t="shared" ref="C62:H62" si="28">C49/C$54</f>
        <v>6.4154155214337413E-2</v>
      </c>
      <c r="D62" s="112">
        <f t="shared" si="28"/>
        <v>6.7305720684835951E-2</v>
      </c>
      <c r="E62" s="112">
        <f t="shared" si="28"/>
        <v>6.9960465882638781E-2</v>
      </c>
      <c r="F62" s="112">
        <f t="shared" si="28"/>
        <v>7.368928791898216E-2</v>
      </c>
      <c r="G62" s="112">
        <f t="shared" si="28"/>
        <v>7.6167461172285664E-2</v>
      </c>
      <c r="H62" s="112">
        <f t="shared" si="28"/>
        <v>7.5438713733687449E-2</v>
      </c>
      <c r="I62" s="112">
        <f t="shared" si="17"/>
        <v>7.6827560912574713E-2</v>
      </c>
      <c r="J62" s="112">
        <f t="shared" si="17"/>
        <v>8.383119023311332E-2</v>
      </c>
      <c r="K62" s="112">
        <f t="shared" si="17"/>
        <v>8.8564111493363656E-2</v>
      </c>
      <c r="L62" s="112">
        <f t="shared" si="19"/>
        <v>9.3514855030303212E-2</v>
      </c>
      <c r="M62" s="291">
        <f t="shared" si="20"/>
        <v>9.1012035568253963E-2</v>
      </c>
      <c r="N62" s="291">
        <f t="shared" si="20"/>
        <v>9.5478669838784544E-2</v>
      </c>
      <c r="O62" s="292">
        <f t="shared" ref="O62" si="29">O49/O$54</f>
        <v>0.10058475550563901</v>
      </c>
    </row>
    <row r="63" spans="1:15">
      <c r="A63" s="111" t="s">
        <v>94</v>
      </c>
      <c r="B63" s="112">
        <f t="shared" si="15"/>
        <v>0.47956009479248135</v>
      </c>
      <c r="C63" s="112">
        <f t="shared" ref="C63:H63" si="30">C50/C$54</f>
        <v>0.47874707983835807</v>
      </c>
      <c r="D63" s="112">
        <f t="shared" si="30"/>
        <v>0.47750452994920545</v>
      </c>
      <c r="E63" s="112">
        <f t="shared" si="30"/>
        <v>0.48654929978006078</v>
      </c>
      <c r="F63" s="112">
        <f t="shared" si="30"/>
        <v>0.48919379672892044</v>
      </c>
      <c r="G63" s="112">
        <f t="shared" si="30"/>
        <v>0.47325776267172415</v>
      </c>
      <c r="H63" s="112">
        <f t="shared" si="30"/>
        <v>0.46862750969810169</v>
      </c>
      <c r="I63" s="112">
        <f t="shared" si="17"/>
        <v>0.47366765102631947</v>
      </c>
      <c r="J63" s="112">
        <f t="shared" si="17"/>
        <v>0.50137361485248622</v>
      </c>
      <c r="K63" s="112">
        <f t="shared" si="17"/>
        <v>0.51409178069558259</v>
      </c>
      <c r="L63" s="112">
        <f t="shared" si="19"/>
        <v>0.51987210261069006</v>
      </c>
      <c r="M63" s="291">
        <f t="shared" si="20"/>
        <v>0.51333677575964565</v>
      </c>
      <c r="N63" s="291">
        <f t="shared" si="20"/>
        <v>0.5250073718539473</v>
      </c>
      <c r="O63" s="292">
        <f t="shared" ref="O63" si="31">O50/O$54</f>
        <v>0.52200334587995989</v>
      </c>
    </row>
    <row r="64" spans="1:15">
      <c r="A64" s="111" t="s">
        <v>49</v>
      </c>
      <c r="B64" s="112">
        <f t="shared" si="15"/>
        <v>2.6255852240887081E-2</v>
      </c>
      <c r="C64" s="112">
        <f t="shared" ref="C64:H64" si="32">C51/C$54</f>
        <v>2.4560080589093831E-2</v>
      </c>
      <c r="D64" s="112">
        <f t="shared" si="32"/>
        <v>2.4077966386635622E-2</v>
      </c>
      <c r="E64" s="112">
        <f t="shared" si="32"/>
        <v>2.3959630525197281E-2</v>
      </c>
      <c r="F64" s="112">
        <f t="shared" si="32"/>
        <v>2.3290508702566246E-2</v>
      </c>
      <c r="G64" s="112">
        <f t="shared" si="32"/>
        <v>2.3730060172883663E-2</v>
      </c>
      <c r="H64" s="112">
        <f t="shared" si="32"/>
        <v>2.2170265246715309E-2</v>
      </c>
      <c r="I64" s="112">
        <f t="shared" si="17"/>
        <v>1.9590989314261953E-2</v>
      </c>
      <c r="J64" s="112">
        <f t="shared" si="17"/>
        <v>1.7011310515318848E-2</v>
      </c>
      <c r="K64" s="112">
        <f t="shared" si="17"/>
        <v>1.6891856621242683E-2</v>
      </c>
      <c r="L64" s="112">
        <f t="shared" si="19"/>
        <v>1.5198486581027034E-2</v>
      </c>
      <c r="M64" s="291">
        <f t="shared" si="20"/>
        <v>1.5458897243383349E-2</v>
      </c>
      <c r="N64" s="291">
        <f t="shared" si="20"/>
        <v>1.5217563405525917E-2</v>
      </c>
      <c r="O64" s="292">
        <f t="shared" ref="O64" si="33">O51/O$54</f>
        <v>1.3914049033888452E-2</v>
      </c>
    </row>
    <row r="65" spans="1:29">
      <c r="A65" s="111" t="s">
        <v>95</v>
      </c>
      <c r="B65" s="112">
        <f t="shared" si="15"/>
        <v>1.5605522429914129E-2</v>
      </c>
      <c r="C65" s="112">
        <f t="shared" ref="C65:H65" si="34">C52/C$54</f>
        <v>1.657265827401384E-2</v>
      </c>
      <c r="D65" s="112">
        <f t="shared" si="34"/>
        <v>1.6246766681553022E-2</v>
      </c>
      <c r="E65" s="112">
        <f t="shared" si="34"/>
        <v>1.5620956441592119E-2</v>
      </c>
      <c r="F65" s="112">
        <f t="shared" si="34"/>
        <v>1.5104133523160092E-2</v>
      </c>
      <c r="G65" s="112">
        <f t="shared" si="34"/>
        <v>1.3734745978894394E-2</v>
      </c>
      <c r="H65" s="112">
        <f t="shared" si="34"/>
        <v>1.4385419372750056E-2</v>
      </c>
      <c r="I65" s="112">
        <f t="shared" si="17"/>
        <v>1.3559991832650357E-2</v>
      </c>
      <c r="J65" s="112">
        <f t="shared" si="17"/>
        <v>1.4088490799392561E-2</v>
      </c>
      <c r="K65" s="112">
        <f t="shared" si="17"/>
        <v>1.5038803492802967E-2</v>
      </c>
      <c r="L65" s="112">
        <f t="shared" si="19"/>
        <v>1.5204418450280713E-2</v>
      </c>
      <c r="M65" s="291">
        <f t="shared" si="20"/>
        <v>1.4475611400776684E-2</v>
      </c>
      <c r="N65" s="291">
        <f t="shared" si="20"/>
        <v>1.4885906735082421E-2</v>
      </c>
      <c r="O65" s="292">
        <f t="shared" ref="O65" si="35">O52/O$54</f>
        <v>1.4774961223809731E-2</v>
      </c>
    </row>
    <row r="66" spans="1:29" ht="13.5" thickBot="1">
      <c r="A66" s="113" t="s">
        <v>96</v>
      </c>
      <c r="B66" s="114">
        <f t="shared" si="15"/>
        <v>0.24965085192363476</v>
      </c>
      <c r="C66" s="114">
        <f t="shared" ref="C66:H66" si="36">C53/C$54</f>
        <v>0.25366448357166221</v>
      </c>
      <c r="D66" s="114">
        <f t="shared" si="36"/>
        <v>0.25023707940696016</v>
      </c>
      <c r="E66" s="114">
        <f t="shared" si="36"/>
        <v>0.24686202709109087</v>
      </c>
      <c r="F66" s="114">
        <f t="shared" si="36"/>
        <v>0.24251692478638345</v>
      </c>
      <c r="G66" s="114">
        <f t="shared" si="36"/>
        <v>0.25240585004052885</v>
      </c>
      <c r="H66" s="114">
        <f t="shared" si="36"/>
        <v>0.25953116453186148</v>
      </c>
      <c r="I66" s="114">
        <f t="shared" si="17"/>
        <v>0.25836292150272511</v>
      </c>
      <c r="J66" s="114">
        <f t="shared" si="17"/>
        <v>0.23029389294958388</v>
      </c>
      <c r="K66" s="114">
        <f t="shared" si="17"/>
        <v>0.21556959526801583</v>
      </c>
      <c r="L66" s="114">
        <f t="shared" si="19"/>
        <v>0.20121290376916107</v>
      </c>
      <c r="M66" s="293">
        <f t="shared" si="20"/>
        <v>0.2029942702772527</v>
      </c>
      <c r="N66" s="317">
        <f t="shared" si="20"/>
        <v>0.18881878367932498</v>
      </c>
      <c r="O66" s="318">
        <f t="shared" ref="O66" si="37">O53/O$54</f>
        <v>0.18669975634733177</v>
      </c>
    </row>
    <row r="67" spans="1:29" ht="13.5" thickBot="1">
      <c r="A67" s="115" t="s">
        <v>97</v>
      </c>
      <c r="B67" s="116">
        <f t="shared" si="15"/>
        <v>1</v>
      </c>
      <c r="C67" s="116">
        <f t="shared" ref="C67:H67" si="38">C54/C$54</f>
        <v>1</v>
      </c>
      <c r="D67" s="116">
        <f t="shared" si="38"/>
        <v>1</v>
      </c>
      <c r="E67" s="116">
        <f t="shared" si="38"/>
        <v>1</v>
      </c>
      <c r="F67" s="116">
        <f t="shared" si="38"/>
        <v>1</v>
      </c>
      <c r="G67" s="116">
        <f t="shared" si="38"/>
        <v>1</v>
      </c>
      <c r="H67" s="116">
        <f t="shared" si="38"/>
        <v>1</v>
      </c>
      <c r="I67" s="116">
        <f t="shared" si="17"/>
        <v>1</v>
      </c>
      <c r="J67" s="116">
        <f t="shared" si="17"/>
        <v>1</v>
      </c>
      <c r="K67" s="116">
        <f t="shared" si="17"/>
        <v>1</v>
      </c>
      <c r="L67" s="116">
        <f t="shared" si="19"/>
        <v>1</v>
      </c>
      <c r="M67" s="294">
        <f t="shared" si="19"/>
        <v>1</v>
      </c>
      <c r="N67" s="294">
        <f t="shared" ref="N67:O67" si="39">N54/N$54</f>
        <v>1</v>
      </c>
      <c r="O67" s="295">
        <f t="shared" si="39"/>
        <v>1</v>
      </c>
    </row>
    <row r="68" spans="1:29">
      <c r="B68" s="103"/>
      <c r="C68" s="103"/>
      <c r="D68" s="103"/>
      <c r="E68" s="103"/>
      <c r="F68" s="103"/>
      <c r="G68" s="103"/>
      <c r="H68" s="103"/>
      <c r="I68" s="103"/>
    </row>
    <row r="69" spans="1:29">
      <c r="B69" s="103"/>
      <c r="C69" s="103"/>
      <c r="D69" s="103"/>
      <c r="E69" s="103"/>
      <c r="F69" s="103"/>
      <c r="G69" s="103"/>
      <c r="H69" s="103"/>
      <c r="I69" s="103"/>
    </row>
    <row r="70" spans="1:29">
      <c r="B70" s="103"/>
      <c r="C70" s="103"/>
      <c r="D70" s="103"/>
      <c r="E70" s="103"/>
      <c r="F70" s="103"/>
      <c r="G70" s="103"/>
      <c r="H70" s="103"/>
      <c r="I70" s="103"/>
    </row>
    <row r="71" spans="1:29">
      <c r="B71" s="103"/>
      <c r="C71" s="103"/>
      <c r="D71" s="103"/>
      <c r="E71" s="103"/>
      <c r="F71" s="103"/>
      <c r="G71" s="103"/>
      <c r="H71" s="103"/>
      <c r="I71" s="103"/>
    </row>
    <row r="73" spans="1:29" ht="15.75">
      <c r="A73" s="102" t="s">
        <v>132</v>
      </c>
    </row>
    <row r="74" spans="1:29">
      <c r="B74" s="1" t="str">
        <f>B2</f>
        <v>1/1998</v>
      </c>
      <c r="C74" s="1" t="str">
        <f t="shared" ref="C74:Q74" si="40">C2</f>
        <v>2/1998</v>
      </c>
      <c r="D74" s="1" t="str">
        <f t="shared" si="40"/>
        <v>1/1999</v>
      </c>
      <c r="E74" s="1" t="str">
        <f t="shared" si="40"/>
        <v>2/1999</v>
      </c>
      <c r="F74" s="1" t="str">
        <f t="shared" si="40"/>
        <v>1/2000</v>
      </c>
      <c r="G74" s="1" t="str">
        <f t="shared" si="40"/>
        <v>2/2000</v>
      </c>
      <c r="H74" s="1" t="str">
        <f t="shared" si="40"/>
        <v>1/2001</v>
      </c>
      <c r="I74" s="1" t="str">
        <f t="shared" si="40"/>
        <v>2/2001</v>
      </c>
      <c r="J74" s="1" t="str">
        <f t="shared" si="40"/>
        <v>1/2002</v>
      </c>
      <c r="K74" s="1" t="str">
        <f t="shared" si="40"/>
        <v>2/2002</v>
      </c>
      <c r="L74" s="1" t="str">
        <f t="shared" si="40"/>
        <v>1/2003</v>
      </c>
      <c r="M74" s="1" t="str">
        <f t="shared" si="40"/>
        <v>2/2003</v>
      </c>
      <c r="N74" s="1" t="str">
        <f t="shared" si="40"/>
        <v>1/2004</v>
      </c>
      <c r="O74" s="1" t="str">
        <f t="shared" si="40"/>
        <v>2/2004</v>
      </c>
      <c r="P74" s="1" t="str">
        <f t="shared" si="40"/>
        <v>1/2005</v>
      </c>
      <c r="Q74" s="1" t="str">
        <f t="shared" si="40"/>
        <v>2/2005</v>
      </c>
      <c r="R74" s="1" t="str">
        <f t="shared" ref="R74:X74" si="41">R2</f>
        <v>1/2006</v>
      </c>
      <c r="S74" s="1" t="str">
        <f t="shared" si="41"/>
        <v>2/2006</v>
      </c>
      <c r="T74" s="1" t="str">
        <f t="shared" si="41"/>
        <v>1/2007</v>
      </c>
      <c r="U74" s="1" t="str">
        <f t="shared" si="41"/>
        <v>2/2007</v>
      </c>
      <c r="V74" s="1" t="str">
        <f t="shared" si="41"/>
        <v>1/2008</v>
      </c>
      <c r="W74" s="1" t="str">
        <f t="shared" si="41"/>
        <v>2/2008</v>
      </c>
      <c r="X74" s="1" t="str">
        <f t="shared" si="41"/>
        <v>1/2009</v>
      </c>
      <c r="Y74" s="1" t="str">
        <f>Y2</f>
        <v>2/2009</v>
      </c>
      <c r="Z74" s="1" t="str">
        <f t="shared" ref="Z74:AA74" si="42">Z2</f>
        <v>1/2010</v>
      </c>
      <c r="AA74" s="1" t="str">
        <f t="shared" si="42"/>
        <v>2/2010</v>
      </c>
      <c r="AB74" s="1" t="str">
        <f t="shared" ref="AB74:AC74" si="43">AB2</f>
        <v>1/2011</v>
      </c>
      <c r="AC74" s="1" t="str">
        <f t="shared" si="43"/>
        <v>2/2011</v>
      </c>
    </row>
    <row r="75" spans="1:29">
      <c r="A75" s="1" t="s">
        <v>38</v>
      </c>
      <c r="B75" s="1">
        <f>'Tabulka 5'!C10</f>
        <v>2343704.1868925081</v>
      </c>
      <c r="C75" s="1">
        <f>'Tabulka 5'!D10</f>
        <v>2727032.0409032344</v>
      </c>
      <c r="D75" s="1">
        <f>'Tabulka 5'!E10</f>
        <v>2792551.844553187</v>
      </c>
      <c r="E75" s="1">
        <f>'Tabulka 5'!F10</f>
        <v>2776224.155446813</v>
      </c>
      <c r="F75" s="1">
        <f>'Tabulka 5'!G10</f>
        <v>2890854.2682874198</v>
      </c>
      <c r="G75" s="1">
        <f>'Tabulka 5'!H10</f>
        <v>2885728.5617125803</v>
      </c>
      <c r="H75" s="1">
        <f>'Tabulka 5'!I10</f>
        <v>2884170.1725850045</v>
      </c>
      <c r="I75" s="1">
        <f>'Tabulka 5'!J10</f>
        <v>3247560.679</v>
      </c>
      <c r="J75" s="1">
        <f>'Tabulka 5'!K10</f>
        <v>3349266</v>
      </c>
      <c r="K75" s="1">
        <f>'Tabulka 5'!L10</f>
        <v>3454864</v>
      </c>
      <c r="L75" s="1">
        <f>'Tabulka 5'!M10</f>
        <v>3712663</v>
      </c>
      <c r="M75" s="1">
        <f>'Tabulka 5'!N10</f>
        <v>3646227.32283</v>
      </c>
      <c r="N75" s="1">
        <f>'Tabulka 5'!O10</f>
        <v>3737316.3354600002</v>
      </c>
      <c r="O75" s="1">
        <f>'Tabulka 5'!P10</f>
        <v>3739897.45554</v>
      </c>
      <c r="P75" s="1">
        <f>'Tabulka 5'!Q10</f>
        <v>3777462</v>
      </c>
      <c r="Q75" s="1">
        <f>'Tabulka 5'!R10</f>
        <v>3802261.5268899999</v>
      </c>
      <c r="R75" s="1">
        <f>'Tabulka 5'!S10</f>
        <v>4147202</v>
      </c>
      <c r="S75" s="1">
        <f>'Tabulka 5'!T10</f>
        <v>4052407</v>
      </c>
      <c r="T75" s="1">
        <f>'Tabulka 5'!U10</f>
        <v>4135770</v>
      </c>
      <c r="U75" s="1">
        <f>'Tabulka 5'!V10</f>
        <v>4458210</v>
      </c>
      <c r="V75" s="1">
        <f>'Tabulka 5'!W10</f>
        <v>5046621.8135599997</v>
      </c>
      <c r="W75" s="1">
        <f>'Tabulka 5'!X10</f>
        <v>5112480.1864400003</v>
      </c>
      <c r="X75" s="1">
        <f>'Tabulka 5'!Y10</f>
        <v>5975310</v>
      </c>
      <c r="Y75" s="1">
        <f>'Tabulka 5'!Z10</f>
        <v>5930324</v>
      </c>
      <c r="Z75" s="1">
        <f>'Tabulka 5'!AA10</f>
        <v>6254334</v>
      </c>
      <c r="AA75" s="1">
        <f>'Tabulka 5'!AB10</f>
        <v>6333049</v>
      </c>
      <c r="AB75" s="1">
        <f>'Tabulka 5'!AC10</f>
        <v>6432288</v>
      </c>
      <c r="AC75" s="1">
        <f>'Tabulka 5'!AD10</f>
        <v>6456330</v>
      </c>
    </row>
    <row r="77" spans="1:29" ht="15.75">
      <c r="A77" s="102" t="s">
        <v>133</v>
      </c>
    </row>
    <row r="78" spans="1:29">
      <c r="B78" s="1" t="str">
        <f>B2</f>
        <v>1/1998</v>
      </c>
      <c r="C78" s="1" t="str">
        <f t="shared" ref="C78:Q78" si="44">C2</f>
        <v>2/1998</v>
      </c>
      <c r="D78" s="1" t="str">
        <f t="shared" si="44"/>
        <v>1/1999</v>
      </c>
      <c r="E78" s="1" t="str">
        <f t="shared" si="44"/>
        <v>2/1999</v>
      </c>
      <c r="F78" s="1" t="str">
        <f t="shared" si="44"/>
        <v>1/2000</v>
      </c>
      <c r="G78" s="1" t="str">
        <f t="shared" si="44"/>
        <v>2/2000</v>
      </c>
      <c r="H78" s="1" t="str">
        <f t="shared" si="44"/>
        <v>1/2001</v>
      </c>
      <c r="I78" s="1" t="str">
        <f t="shared" si="44"/>
        <v>2/2001</v>
      </c>
      <c r="J78" s="1" t="str">
        <f t="shared" si="44"/>
        <v>1/2002</v>
      </c>
      <c r="K78" s="1" t="str">
        <f t="shared" si="44"/>
        <v>2/2002</v>
      </c>
      <c r="L78" s="1" t="str">
        <f t="shared" si="44"/>
        <v>1/2003</v>
      </c>
      <c r="M78" s="1" t="str">
        <f t="shared" si="44"/>
        <v>2/2003</v>
      </c>
      <c r="N78" s="1" t="str">
        <f t="shared" si="44"/>
        <v>1/2004</v>
      </c>
      <c r="O78" s="1" t="str">
        <f t="shared" si="44"/>
        <v>2/2004</v>
      </c>
      <c r="P78" s="1" t="str">
        <f t="shared" si="44"/>
        <v>1/2005</v>
      </c>
      <c r="Q78" s="1" t="str">
        <f t="shared" si="44"/>
        <v>2/2005</v>
      </c>
      <c r="R78" s="1" t="str">
        <f t="shared" ref="R78:X78" si="45">R2</f>
        <v>1/2006</v>
      </c>
      <c r="S78" s="1" t="str">
        <f t="shared" si="45"/>
        <v>2/2006</v>
      </c>
      <c r="T78" s="1" t="str">
        <f t="shared" si="45"/>
        <v>1/2007</v>
      </c>
      <c r="U78" s="1" t="str">
        <f t="shared" si="45"/>
        <v>2/2007</v>
      </c>
      <c r="V78" s="1" t="str">
        <f t="shared" si="45"/>
        <v>1/2008</v>
      </c>
      <c r="W78" s="1" t="str">
        <f t="shared" si="45"/>
        <v>2/2008</v>
      </c>
      <c r="X78" s="1" t="str">
        <f t="shared" si="45"/>
        <v>1/2009</v>
      </c>
      <c r="Y78" s="1" t="str">
        <f>Y2</f>
        <v>2/2009</v>
      </c>
      <c r="Z78" s="1" t="str">
        <f t="shared" ref="Z78:AA78" si="46">Z2</f>
        <v>1/2010</v>
      </c>
      <c r="AA78" s="1" t="str">
        <f t="shared" si="46"/>
        <v>2/2010</v>
      </c>
      <c r="AB78" s="1" t="str">
        <f t="shared" ref="AB78:AC78" si="47">AB2</f>
        <v>1/2011</v>
      </c>
      <c r="AC78" s="1" t="str">
        <f t="shared" si="47"/>
        <v>2/2011</v>
      </c>
    </row>
    <row r="79" spans="1:29">
      <c r="A79" s="1" t="s">
        <v>39</v>
      </c>
      <c r="B79" s="1">
        <f>'Tabulka 5'!C17</f>
        <v>4342027.8547502272</v>
      </c>
      <c r="C79" s="1">
        <f>'Tabulka 5'!D17</f>
        <v>3731300.0663654921</v>
      </c>
      <c r="D79" s="1">
        <f>'Tabulka 5'!E17</f>
        <v>3676910.7672445523</v>
      </c>
      <c r="E79" s="1">
        <f>'Tabulka 5'!F17</f>
        <v>3184787.2327554477</v>
      </c>
      <c r="F79" s="1">
        <f>'Tabulka 5'!G17</f>
        <v>3686753.9471667819</v>
      </c>
      <c r="G79" s="1">
        <f>'Tabulka 5'!H17</f>
        <v>3691319.8528332184</v>
      </c>
      <c r="H79" s="1">
        <f>'Tabulka 5'!I17</f>
        <v>4322209</v>
      </c>
      <c r="I79" s="1">
        <f>'Tabulka 5'!J17</f>
        <v>4188036.6120000002</v>
      </c>
      <c r="J79" s="1">
        <f>'Tabulka 5'!K17</f>
        <v>5029040</v>
      </c>
      <c r="K79" s="1">
        <f>'Tabulka 5'!L17</f>
        <v>4925039</v>
      </c>
      <c r="L79" s="1">
        <f>'Tabulka 5'!M17</f>
        <v>5495170</v>
      </c>
      <c r="M79" s="1">
        <f>'Tabulka 5'!N17</f>
        <v>5433023.5801813081</v>
      </c>
      <c r="N79" s="1">
        <f>'Tabulka 5'!O17</f>
        <v>5809183</v>
      </c>
      <c r="O79" s="1">
        <f>'Tabulka 5'!P17</f>
        <v>5816278.5022200001</v>
      </c>
      <c r="P79" s="1">
        <f>'Tabulka 5'!Q17</f>
        <v>6331026</v>
      </c>
      <c r="Q79" s="1">
        <f>'Tabulka 5'!R17</f>
        <v>6028037.8334999997</v>
      </c>
      <c r="R79" s="1">
        <f>'Tabulka 5'!S17</f>
        <v>7116494</v>
      </c>
      <c r="S79" s="1">
        <f>'Tabulka 5'!T17</f>
        <v>6876376.8996262318</v>
      </c>
      <c r="T79" s="1">
        <f>'Tabulka 5'!U17</f>
        <v>6706276</v>
      </c>
      <c r="U79" s="1">
        <f>'Tabulka 5'!V17</f>
        <v>6734099</v>
      </c>
      <c r="V79" s="1">
        <f>'Tabulka 5'!W17</f>
        <v>7539731.1804400003</v>
      </c>
      <c r="W79" s="1">
        <f>'Tabulka 5'!X17</f>
        <v>7324007.8195599997</v>
      </c>
      <c r="X79" s="1">
        <f>'Tabulka 5'!Y17</f>
        <v>8145205</v>
      </c>
      <c r="Y79" s="1">
        <f>'Tabulka 5'!Z17</f>
        <v>8160835</v>
      </c>
      <c r="Z79" s="1">
        <f>'Tabulka 5'!AA17</f>
        <v>8321494</v>
      </c>
      <c r="AA79" s="1">
        <f>'Tabulka 5'!AB17</f>
        <v>9138261</v>
      </c>
      <c r="AB79" s="1">
        <f>'Tabulka 5'!AC17</f>
        <v>9328030</v>
      </c>
      <c r="AC79" s="1">
        <f>'Tabulka 5'!AD17</f>
        <v>9396413</v>
      </c>
    </row>
    <row r="81" spans="1:29" ht="15.75">
      <c r="A81" s="102" t="s">
        <v>234</v>
      </c>
    </row>
    <row r="82" spans="1:29">
      <c r="B82" s="1" t="str">
        <f>B2</f>
        <v>1/1998</v>
      </c>
      <c r="C82" s="1" t="str">
        <f t="shared" ref="C82:Y82" si="48">C2</f>
        <v>2/1998</v>
      </c>
      <c r="D82" s="1" t="str">
        <f t="shared" si="48"/>
        <v>1/1999</v>
      </c>
      <c r="E82" s="1" t="str">
        <f t="shared" si="48"/>
        <v>2/1999</v>
      </c>
      <c r="F82" s="1" t="str">
        <f t="shared" si="48"/>
        <v>1/2000</v>
      </c>
      <c r="G82" s="1" t="str">
        <f t="shared" si="48"/>
        <v>2/2000</v>
      </c>
      <c r="H82" s="1" t="str">
        <f t="shared" si="48"/>
        <v>1/2001</v>
      </c>
      <c r="I82" s="1" t="str">
        <f t="shared" si="48"/>
        <v>2/2001</v>
      </c>
      <c r="J82" s="1" t="str">
        <f t="shared" si="48"/>
        <v>1/2002</v>
      </c>
      <c r="K82" s="1" t="str">
        <f t="shared" si="48"/>
        <v>2/2002</v>
      </c>
      <c r="L82" s="1" t="str">
        <f t="shared" si="48"/>
        <v>1/2003</v>
      </c>
      <c r="M82" s="1" t="str">
        <f t="shared" si="48"/>
        <v>2/2003</v>
      </c>
      <c r="N82" s="1" t="str">
        <f t="shared" si="48"/>
        <v>1/2004</v>
      </c>
      <c r="O82" s="1" t="str">
        <f t="shared" si="48"/>
        <v>2/2004</v>
      </c>
      <c r="P82" s="1" t="str">
        <f t="shared" si="48"/>
        <v>1/2005</v>
      </c>
      <c r="Q82" s="1" t="str">
        <f t="shared" si="48"/>
        <v>2/2005</v>
      </c>
      <c r="R82" s="1" t="str">
        <f t="shared" si="48"/>
        <v>1/2006</v>
      </c>
      <c r="S82" s="1" t="str">
        <f t="shared" si="48"/>
        <v>2/2006</v>
      </c>
      <c r="T82" s="1" t="str">
        <f t="shared" si="48"/>
        <v>1/2007</v>
      </c>
      <c r="U82" s="1" t="str">
        <f t="shared" si="48"/>
        <v>2/2007</v>
      </c>
      <c r="V82" s="1" t="str">
        <f t="shared" si="48"/>
        <v>1/2008</v>
      </c>
      <c r="W82" s="1" t="str">
        <f t="shared" si="48"/>
        <v>2/2008</v>
      </c>
      <c r="X82" s="1" t="str">
        <f t="shared" si="48"/>
        <v>1/2009</v>
      </c>
      <c r="Y82" s="1" t="str">
        <f t="shared" si="48"/>
        <v>2/2009</v>
      </c>
      <c r="Z82" s="1" t="str">
        <f t="shared" ref="Z82:AA82" si="49">Z2</f>
        <v>1/2010</v>
      </c>
      <c r="AA82" s="1" t="str">
        <f t="shared" si="49"/>
        <v>2/2010</v>
      </c>
      <c r="AB82" s="1" t="str">
        <f t="shared" ref="AB82:AC82" si="50">AB2</f>
        <v>1/2011</v>
      </c>
      <c r="AC82" s="1" t="str">
        <f t="shared" si="50"/>
        <v>2/2011</v>
      </c>
    </row>
    <row r="83" spans="1:29">
      <c r="A83" s="1" t="s">
        <v>235</v>
      </c>
      <c r="B83" s="1">
        <f>'Tabulka 5'!C11</f>
        <v>0</v>
      </c>
      <c r="C83" s="1">
        <f>'Tabulka 5'!D11</f>
        <v>0</v>
      </c>
      <c r="D83" s="1">
        <f>'Tabulka 5'!E11</f>
        <v>0</v>
      </c>
      <c r="E83" s="1">
        <f>'Tabulka 5'!F11</f>
        <v>0</v>
      </c>
      <c r="F83" s="1">
        <f>'Tabulka 5'!G11</f>
        <v>0</v>
      </c>
      <c r="G83" s="1">
        <f>'Tabulka 5'!H11</f>
        <v>0</v>
      </c>
      <c r="H83" s="1">
        <f>'Tabulka 5'!I11</f>
        <v>0</v>
      </c>
      <c r="I83" s="1">
        <f>'Tabulka 5'!J11</f>
        <v>0</v>
      </c>
      <c r="J83" s="1">
        <f>'Tabulka 5'!K11</f>
        <v>0</v>
      </c>
      <c r="K83" s="1">
        <f>'Tabulka 5'!L11</f>
        <v>0</v>
      </c>
      <c r="L83" s="1">
        <f>'Tabulka 5'!M11</f>
        <v>0</v>
      </c>
      <c r="M83" s="1">
        <f>'Tabulka 5'!N11</f>
        <v>0</v>
      </c>
      <c r="N83" s="1">
        <f>'Tabulka 5'!O11</f>
        <v>0</v>
      </c>
      <c r="O83" s="1">
        <f>'Tabulka 5'!P11</f>
        <v>0</v>
      </c>
      <c r="P83" s="1">
        <f>'Tabulka 5'!Q11</f>
        <v>0</v>
      </c>
      <c r="Q83" s="1">
        <f>'Tabulka 5'!R11</f>
        <v>0</v>
      </c>
      <c r="R83" s="1">
        <f>'Tabulka 5'!S11</f>
        <v>0</v>
      </c>
      <c r="S83" s="1">
        <f>'Tabulka 5'!T11</f>
        <v>0</v>
      </c>
      <c r="T83" s="1">
        <f>'Tabulka 5'!U11</f>
        <v>1266888</v>
      </c>
      <c r="U83" s="1">
        <f>'Tabulka 5'!V11</f>
        <v>1206960</v>
      </c>
      <c r="V83" s="1">
        <f>'Tabulka 5'!W11</f>
        <v>1364597.1005599999</v>
      </c>
      <c r="W83" s="1">
        <f>'Tabulka 5'!X11</f>
        <v>1617440.8994400001</v>
      </c>
      <c r="X83" s="1">
        <f>'Tabulka 5'!Y11</f>
        <v>1474589</v>
      </c>
      <c r="Y83" s="1">
        <f>'Tabulka 5'!Z11</f>
        <v>1256738</v>
      </c>
      <c r="Z83" s="1">
        <f>'Tabulka 5'!AA11</f>
        <v>1455205</v>
      </c>
      <c r="AA83" s="1">
        <f>'Tabulka 5'!AB11</f>
        <v>1453989</v>
      </c>
      <c r="AB83" s="1">
        <f>'Tabulka 5'!AC11</f>
        <v>1504708</v>
      </c>
      <c r="AC83" s="1">
        <f>'Tabulka 5'!AD11</f>
        <v>1552649</v>
      </c>
    </row>
    <row r="85" spans="1:29" ht="15.75">
      <c r="A85" s="102" t="s">
        <v>134</v>
      </c>
    </row>
    <row r="86" spans="1:29">
      <c r="B86" s="1" t="str">
        <f>B2</f>
        <v>1/1998</v>
      </c>
      <c r="C86" s="1" t="str">
        <f t="shared" ref="C86:Q86" si="51">C2</f>
        <v>2/1998</v>
      </c>
      <c r="D86" s="1" t="str">
        <f t="shared" si="51"/>
        <v>1/1999</v>
      </c>
      <c r="E86" s="1" t="str">
        <f t="shared" si="51"/>
        <v>2/1999</v>
      </c>
      <c r="F86" s="1" t="str">
        <f t="shared" si="51"/>
        <v>1/2000</v>
      </c>
      <c r="G86" s="1" t="str">
        <f t="shared" si="51"/>
        <v>2/2000</v>
      </c>
      <c r="H86" s="1" t="str">
        <f t="shared" si="51"/>
        <v>1/2001</v>
      </c>
      <c r="I86" s="1" t="str">
        <f t="shared" si="51"/>
        <v>2/2001</v>
      </c>
      <c r="J86" s="1" t="str">
        <f t="shared" si="51"/>
        <v>1/2002</v>
      </c>
      <c r="K86" s="1" t="str">
        <f t="shared" si="51"/>
        <v>2/2002</v>
      </c>
      <c r="L86" s="1" t="str">
        <f t="shared" si="51"/>
        <v>1/2003</v>
      </c>
      <c r="M86" s="1" t="str">
        <f t="shared" si="51"/>
        <v>2/2003</v>
      </c>
      <c r="N86" s="1" t="str">
        <f t="shared" si="51"/>
        <v>1/2004</v>
      </c>
      <c r="O86" s="1" t="str">
        <f t="shared" si="51"/>
        <v>2/2004</v>
      </c>
      <c r="P86" s="1" t="str">
        <f t="shared" si="51"/>
        <v>1/2005</v>
      </c>
      <c r="Q86" s="1" t="str">
        <f t="shared" si="51"/>
        <v>2/2005</v>
      </c>
      <c r="R86" s="1" t="str">
        <f t="shared" ref="R86:X86" si="52">R2</f>
        <v>1/2006</v>
      </c>
      <c r="S86" s="1" t="str">
        <f t="shared" si="52"/>
        <v>2/2006</v>
      </c>
      <c r="T86" s="1" t="str">
        <f t="shared" si="52"/>
        <v>1/2007</v>
      </c>
      <c r="U86" s="1" t="str">
        <f t="shared" si="52"/>
        <v>2/2007</v>
      </c>
      <c r="V86" s="1" t="str">
        <f t="shared" si="52"/>
        <v>1/2008</v>
      </c>
      <c r="W86" s="1" t="str">
        <f t="shared" si="52"/>
        <v>2/2008</v>
      </c>
      <c r="X86" s="1" t="str">
        <f t="shared" si="52"/>
        <v>1/2009</v>
      </c>
      <c r="Y86" s="1" t="str">
        <f>Y2</f>
        <v>2/2009</v>
      </c>
      <c r="Z86" s="1" t="str">
        <f t="shared" ref="Z86:AA86" si="53">Z2</f>
        <v>1/2010</v>
      </c>
      <c r="AA86" s="1" t="str">
        <f t="shared" si="53"/>
        <v>2/2010</v>
      </c>
      <c r="AB86" s="1" t="str">
        <f t="shared" ref="AB86:AC86" si="54">AB2</f>
        <v>1/2011</v>
      </c>
      <c r="AC86" s="1" t="str">
        <f t="shared" si="54"/>
        <v>2/2011</v>
      </c>
    </row>
    <row r="87" spans="1:29">
      <c r="A87" s="1" t="s">
        <v>40</v>
      </c>
      <c r="B87" s="1">
        <f>'Tabulka 5'!C13</f>
        <v>951360.60557197779</v>
      </c>
      <c r="C87" s="1">
        <f>'Tabulka 5'!D13</f>
        <v>1333513.6760054822</v>
      </c>
      <c r="D87" s="1">
        <f>'Tabulka 5'!E13</f>
        <v>1792866.3635015192</v>
      </c>
      <c r="E87" s="1">
        <f>'Tabulka 5'!F13</f>
        <v>1771693.6364984808</v>
      </c>
      <c r="F87" s="1">
        <f>'Tabulka 5'!G13</f>
        <v>1999193.0213804683</v>
      </c>
      <c r="G87" s="1">
        <f>'Tabulka 5'!H13</f>
        <v>1833052.1986195317</v>
      </c>
      <c r="H87" s="1">
        <f>'Tabulka 5'!I13</f>
        <v>1911565.4249652298</v>
      </c>
      <c r="I87" s="1">
        <f>'Tabulka 5'!J13</f>
        <v>2098621.1639999999</v>
      </c>
      <c r="J87" s="1">
        <f>'Tabulka 5'!K13</f>
        <v>2258487</v>
      </c>
      <c r="K87" s="1">
        <f>'Tabulka 5'!L13</f>
        <v>2368869</v>
      </c>
      <c r="L87" s="1">
        <f>'Tabulka 5'!M13</f>
        <v>2612247</v>
      </c>
      <c r="M87" s="1">
        <f>'Tabulka 5'!N13</f>
        <v>2780674.1022300003</v>
      </c>
      <c r="N87" s="1">
        <f>'Tabulka 5'!O13</f>
        <v>3077868.0317500001</v>
      </c>
      <c r="O87" s="1">
        <f>'Tabulka 5'!P13</f>
        <v>3108307.9867199999</v>
      </c>
      <c r="P87" s="1">
        <f>'Tabulka 5'!Q13</f>
        <v>3434597</v>
      </c>
      <c r="Q87" s="1">
        <f>'Tabulka 5'!R13</f>
        <v>3286831.4321699999</v>
      </c>
      <c r="R87" s="1">
        <f>'Tabulka 5'!S13</f>
        <v>3465413</v>
      </c>
      <c r="S87" s="1">
        <f>'Tabulka 5'!T13</f>
        <v>3050445</v>
      </c>
      <c r="T87" s="1">
        <f>'Tabulka 5'!U13</f>
        <v>3098816</v>
      </c>
      <c r="U87" s="1">
        <f>'Tabulka 5'!V13</f>
        <v>3532812</v>
      </c>
      <c r="V87" s="1">
        <f>'Tabulka 5'!W13</f>
        <v>3729701</v>
      </c>
      <c r="W87" s="1">
        <f>'Tabulka 5'!X13</f>
        <v>3657618</v>
      </c>
      <c r="X87" s="1">
        <f>'Tabulka 5'!Y13</f>
        <v>4413940</v>
      </c>
      <c r="Y87" s="1">
        <f>'Tabulka 5'!Z13</f>
        <v>4513136</v>
      </c>
      <c r="Z87" s="1">
        <f>'Tabulka 5'!AA13</f>
        <v>4326547</v>
      </c>
      <c r="AA87" s="1">
        <f>'Tabulka 5'!AB13</f>
        <v>3866944</v>
      </c>
      <c r="AB87" s="1">
        <f>'Tabulka 5'!AC13</f>
        <v>4063135</v>
      </c>
      <c r="AC87" s="1">
        <f>'Tabulka 5'!AD13</f>
        <v>4265403</v>
      </c>
    </row>
    <row r="89" spans="1:29" ht="15.75">
      <c r="A89" s="102" t="s">
        <v>135</v>
      </c>
    </row>
    <row r="90" spans="1:29">
      <c r="B90" s="1" t="str">
        <f>B2</f>
        <v>1/1998</v>
      </c>
      <c r="C90" s="1" t="str">
        <f t="shared" ref="C90:Q90" si="55">C2</f>
        <v>2/1998</v>
      </c>
      <c r="D90" s="1" t="str">
        <f t="shared" si="55"/>
        <v>1/1999</v>
      </c>
      <c r="E90" s="1" t="str">
        <f t="shared" si="55"/>
        <v>2/1999</v>
      </c>
      <c r="F90" s="1" t="str">
        <f t="shared" si="55"/>
        <v>1/2000</v>
      </c>
      <c r="G90" s="1" t="str">
        <f t="shared" si="55"/>
        <v>2/2000</v>
      </c>
      <c r="H90" s="1" t="str">
        <f t="shared" si="55"/>
        <v>1/2001</v>
      </c>
      <c r="I90" s="1" t="str">
        <f t="shared" si="55"/>
        <v>2/2001</v>
      </c>
      <c r="J90" s="1" t="str">
        <f t="shared" si="55"/>
        <v>1/2002</v>
      </c>
      <c r="K90" s="1" t="str">
        <f t="shared" si="55"/>
        <v>2/2002</v>
      </c>
      <c r="L90" s="1" t="str">
        <f t="shared" si="55"/>
        <v>1/2003</v>
      </c>
      <c r="M90" s="1" t="str">
        <f t="shared" si="55"/>
        <v>2/2003</v>
      </c>
      <c r="N90" s="1" t="str">
        <f t="shared" si="55"/>
        <v>1/2004</v>
      </c>
      <c r="O90" s="1" t="str">
        <f t="shared" si="55"/>
        <v>2/2004</v>
      </c>
      <c r="P90" s="1" t="str">
        <f t="shared" si="55"/>
        <v>1/2005</v>
      </c>
      <c r="Q90" s="1" t="str">
        <f t="shared" si="55"/>
        <v>2/2005</v>
      </c>
      <c r="R90" s="1" t="str">
        <f t="shared" ref="R90:X90" si="56">R2</f>
        <v>1/2006</v>
      </c>
      <c r="S90" s="1" t="str">
        <f t="shared" si="56"/>
        <v>2/2006</v>
      </c>
      <c r="T90" s="1" t="str">
        <f t="shared" si="56"/>
        <v>1/2007</v>
      </c>
      <c r="U90" s="1" t="str">
        <f t="shared" si="56"/>
        <v>2/2007</v>
      </c>
      <c r="V90" s="1" t="str">
        <f t="shared" si="56"/>
        <v>1/2008</v>
      </c>
      <c r="W90" s="1" t="str">
        <f t="shared" si="56"/>
        <v>2/2008</v>
      </c>
      <c r="X90" s="1" t="str">
        <f t="shared" si="56"/>
        <v>1/2009</v>
      </c>
      <c r="Y90" s="1" t="str">
        <f>Y2</f>
        <v>2/2009</v>
      </c>
      <c r="Z90" s="1" t="str">
        <f t="shared" ref="Z90:AA90" si="57">Z2</f>
        <v>1/2010</v>
      </c>
      <c r="AA90" s="1" t="str">
        <f t="shared" si="57"/>
        <v>2/2010</v>
      </c>
      <c r="AB90" s="1" t="str">
        <f t="shared" ref="AB90:AC90" si="58">AB2</f>
        <v>1/2011</v>
      </c>
      <c r="AC90" s="1" t="str">
        <f t="shared" si="58"/>
        <v>2/2011</v>
      </c>
    </row>
    <row r="91" spans="1:29">
      <c r="A91" s="1" t="s">
        <v>41</v>
      </c>
      <c r="B91" s="1">
        <f>'Tabulka 5'!C9</f>
        <v>3515432.4207048276</v>
      </c>
      <c r="C91" s="1">
        <f>'Tabulka 5'!D9</f>
        <v>3212433.8292951724</v>
      </c>
      <c r="D91" s="1">
        <f>'Tabulka 5'!E9</f>
        <v>3655162.521079788</v>
      </c>
      <c r="E91" s="1">
        <f>'Tabulka 5'!F9</f>
        <v>3214272.478920212</v>
      </c>
      <c r="F91" s="1">
        <f>'Tabulka 5'!G9</f>
        <v>3741126.8905582279</v>
      </c>
      <c r="G91" s="1">
        <f>'Tabulka 5'!H9</f>
        <v>3247495.509441772</v>
      </c>
      <c r="H91" s="1">
        <f>'Tabulka 5'!I9</f>
        <v>3824635.2217056742</v>
      </c>
      <c r="I91" s="1">
        <f>'Tabulka 5'!J9</f>
        <v>3511526.7039999999</v>
      </c>
      <c r="J91" s="1">
        <f>'Tabulka 5'!K9</f>
        <v>4101374</v>
      </c>
      <c r="K91" s="1">
        <f>'Tabulka 5'!L9</f>
        <v>3735503</v>
      </c>
      <c r="L91" s="1">
        <f>'Tabulka 5'!M9</f>
        <v>4246929</v>
      </c>
      <c r="M91" s="1">
        <f>'Tabulka 5'!N9</f>
        <v>3889102.2483999999</v>
      </c>
      <c r="N91" s="1">
        <f>'Tabulka 5'!O9</f>
        <v>4594398.6531600002</v>
      </c>
      <c r="O91" s="1">
        <f>'Tabulka 5'!P9</f>
        <v>3958067.4712399999</v>
      </c>
      <c r="P91" s="1">
        <f>'Tabulka 5'!Q9</f>
        <v>4614097</v>
      </c>
      <c r="Q91" s="1">
        <f>'Tabulka 5'!R9</f>
        <v>3993003.2510299999</v>
      </c>
      <c r="R91" s="1">
        <f>'Tabulka 5'!S9</f>
        <v>4488901</v>
      </c>
      <c r="S91" s="1">
        <f>'Tabulka 5'!T9</f>
        <v>3965590</v>
      </c>
      <c r="T91" s="1">
        <f>'Tabulka 5'!U9</f>
        <v>4728410</v>
      </c>
      <c r="U91" s="1">
        <f>'Tabulka 5'!V9</f>
        <v>4303714</v>
      </c>
      <c r="V91" s="1">
        <f>'Tabulka 5'!W9</f>
        <v>4867338.4502499998</v>
      </c>
      <c r="W91" s="1">
        <f>'Tabulka 5'!X9</f>
        <v>4289919.5497500002</v>
      </c>
      <c r="X91" s="1">
        <f>'Tabulka 5'!Y9</f>
        <v>5168332</v>
      </c>
      <c r="Y91" s="1">
        <f>'Tabulka 5'!Z9</f>
        <v>4533427</v>
      </c>
      <c r="Z91" s="1">
        <f>'Tabulka 5'!AA9</f>
        <v>5323775</v>
      </c>
      <c r="AA91" s="1">
        <f>'Tabulka 5'!AB9</f>
        <v>4608300</v>
      </c>
      <c r="AB91" s="1">
        <f>'Tabulka 5'!AC9</f>
        <v>5387942</v>
      </c>
      <c r="AC91" s="1">
        <f>'Tabulka 5'!AD9</f>
        <v>4677891</v>
      </c>
    </row>
    <row r="93" spans="1:29" ht="15.75">
      <c r="A93" s="102" t="s">
        <v>136</v>
      </c>
    </row>
    <row r="94" spans="1:29">
      <c r="B94" s="1" t="str">
        <f>B2</f>
        <v>1/1998</v>
      </c>
      <c r="C94" s="1" t="str">
        <f t="shared" ref="C94:Q94" si="59">C2</f>
        <v>2/1998</v>
      </c>
      <c r="D94" s="1" t="str">
        <f t="shared" si="59"/>
        <v>1/1999</v>
      </c>
      <c r="E94" s="1" t="str">
        <f t="shared" si="59"/>
        <v>2/1999</v>
      </c>
      <c r="F94" s="1" t="str">
        <f t="shared" si="59"/>
        <v>1/2000</v>
      </c>
      <c r="G94" s="1" t="str">
        <f t="shared" si="59"/>
        <v>2/2000</v>
      </c>
      <c r="H94" s="1" t="str">
        <f t="shared" si="59"/>
        <v>1/2001</v>
      </c>
      <c r="I94" s="1" t="str">
        <f t="shared" si="59"/>
        <v>2/2001</v>
      </c>
      <c r="J94" s="1" t="str">
        <f t="shared" si="59"/>
        <v>1/2002</v>
      </c>
      <c r="K94" s="1" t="str">
        <f t="shared" si="59"/>
        <v>2/2002</v>
      </c>
      <c r="L94" s="1" t="str">
        <f t="shared" si="59"/>
        <v>1/2003</v>
      </c>
      <c r="M94" s="1" t="str">
        <f t="shared" si="59"/>
        <v>2/2003</v>
      </c>
      <c r="N94" s="1" t="str">
        <f t="shared" si="59"/>
        <v>1/2004</v>
      </c>
      <c r="O94" s="1" t="str">
        <f t="shared" si="59"/>
        <v>2/2004</v>
      </c>
      <c r="P94" s="1" t="str">
        <f t="shared" si="59"/>
        <v>1/2005</v>
      </c>
      <c r="Q94" s="1" t="str">
        <f t="shared" si="59"/>
        <v>2/2005</v>
      </c>
      <c r="R94" s="1" t="str">
        <f t="shared" ref="R94:X94" si="60">R2</f>
        <v>1/2006</v>
      </c>
      <c r="S94" s="1" t="str">
        <f t="shared" si="60"/>
        <v>2/2006</v>
      </c>
      <c r="T94" s="1" t="str">
        <f t="shared" si="60"/>
        <v>1/2007</v>
      </c>
      <c r="U94" s="1" t="str">
        <f t="shared" si="60"/>
        <v>2/2007</v>
      </c>
      <c r="V94" s="1" t="str">
        <f t="shared" si="60"/>
        <v>1/2008</v>
      </c>
      <c r="W94" s="1" t="str">
        <f t="shared" si="60"/>
        <v>2/2008</v>
      </c>
      <c r="X94" s="1" t="str">
        <f t="shared" si="60"/>
        <v>1/2009</v>
      </c>
      <c r="Y94" s="1" t="str">
        <f>Y2</f>
        <v>2/2009</v>
      </c>
      <c r="Z94" s="1" t="str">
        <f t="shared" ref="Z94:AA94" si="61">Z2</f>
        <v>1/2010</v>
      </c>
      <c r="AA94" s="1" t="str">
        <f t="shared" si="61"/>
        <v>2/2010</v>
      </c>
      <c r="AB94" s="1" t="str">
        <f t="shared" ref="AB94:AC94" si="62">AB2</f>
        <v>1/2011</v>
      </c>
      <c r="AC94" s="1" t="str">
        <f t="shared" si="62"/>
        <v>2/2011</v>
      </c>
    </row>
    <row r="95" spans="1:29">
      <c r="A95" s="1" t="s">
        <v>42</v>
      </c>
      <c r="B95" s="1">
        <f>'Tabulka 5'!C12</f>
        <v>97696.227154160268</v>
      </c>
      <c r="C95" s="1">
        <f>'Tabulka 5'!D12</f>
        <v>510340.8655051238</v>
      </c>
      <c r="D95" s="1">
        <f>'Tabulka 5'!E12</f>
        <v>488695.46189182776</v>
      </c>
      <c r="E95" s="1">
        <f>'Tabulka 5'!F12</f>
        <v>474301.53810817224</v>
      </c>
      <c r="F95" s="1">
        <f>'Tabulka 5'!G12</f>
        <v>518050.83358708041</v>
      </c>
      <c r="G95" s="1">
        <f>'Tabulka 5'!H12</f>
        <v>511337.26641291962</v>
      </c>
      <c r="H95" s="1">
        <f>'Tabulka 5'!I12</f>
        <v>570678</v>
      </c>
      <c r="I95" s="1">
        <f>'Tabulka 5'!J12</f>
        <v>554851.09600000002</v>
      </c>
      <c r="J95" s="1">
        <f>'Tabulka 5'!K12</f>
        <v>605127</v>
      </c>
      <c r="K95" s="1">
        <f>'Tabulka 5'!L12</f>
        <v>609602</v>
      </c>
      <c r="L95" s="1">
        <f>'Tabulka 5'!M12</f>
        <v>719792</v>
      </c>
      <c r="M95" s="1">
        <f>'Tabulka 5'!N12</f>
        <v>724162.83638461749</v>
      </c>
      <c r="N95" s="1">
        <f>'Tabulka 5'!O12</f>
        <v>829675.25430583302</v>
      </c>
      <c r="O95" s="1">
        <f>'Tabulka 5'!P12</f>
        <v>748844.16605</v>
      </c>
      <c r="P95" s="1">
        <f>'Tabulka 5'!Q12</f>
        <v>840110</v>
      </c>
      <c r="Q95" s="1">
        <f>'Tabulka 5'!R12</f>
        <v>765643.39382</v>
      </c>
      <c r="R95" s="1">
        <f>'Tabulka 5'!S12</f>
        <v>842869</v>
      </c>
      <c r="S95" s="1">
        <f>'Tabulka 5'!T12</f>
        <v>697042.10037376767</v>
      </c>
      <c r="T95" s="1">
        <f>'Tabulka 5'!U12</f>
        <v>845102</v>
      </c>
      <c r="U95" s="1">
        <f>'Tabulka 5'!V12</f>
        <v>801680</v>
      </c>
      <c r="V95" s="1">
        <f>'Tabulka 5'!W12</f>
        <v>946614.44787000003</v>
      </c>
      <c r="W95" s="1">
        <f>'Tabulka 5'!X12</f>
        <v>863649.55212999997</v>
      </c>
      <c r="X95" s="1">
        <f>'Tabulka 5'!Y12</f>
        <v>1056025</v>
      </c>
      <c r="Y95" s="1">
        <f>'Tabulka 5'!Z12</f>
        <v>1112313</v>
      </c>
      <c r="Z95" s="1">
        <f>'Tabulka 5'!AA12</f>
        <v>1065517</v>
      </c>
      <c r="AA95" s="1">
        <f>'Tabulka 5'!AB12</f>
        <v>1162412</v>
      </c>
      <c r="AB95" s="1">
        <f>'Tabulka 5'!AC12</f>
        <v>1193433</v>
      </c>
      <c r="AC95" s="1">
        <f>'Tabulka 5'!AD12</f>
        <v>1233944</v>
      </c>
    </row>
    <row r="97" spans="1:29" ht="15.75">
      <c r="A97" s="102" t="s">
        <v>137</v>
      </c>
    </row>
    <row r="98" spans="1:29">
      <c r="B98" s="1" t="str">
        <f>B2</f>
        <v>1/1998</v>
      </c>
      <c r="C98" s="1" t="str">
        <f t="shared" ref="C98:Q98" si="63">C2</f>
        <v>2/1998</v>
      </c>
      <c r="D98" s="1" t="str">
        <f t="shared" si="63"/>
        <v>1/1999</v>
      </c>
      <c r="E98" s="1" t="str">
        <f t="shared" si="63"/>
        <v>2/1999</v>
      </c>
      <c r="F98" s="1" t="str">
        <f t="shared" si="63"/>
        <v>1/2000</v>
      </c>
      <c r="G98" s="1" t="str">
        <f t="shared" si="63"/>
        <v>2/2000</v>
      </c>
      <c r="H98" s="1" t="str">
        <f t="shared" si="63"/>
        <v>1/2001</v>
      </c>
      <c r="I98" s="1" t="str">
        <f t="shared" si="63"/>
        <v>2/2001</v>
      </c>
      <c r="J98" s="1" t="str">
        <f t="shared" si="63"/>
        <v>1/2002</v>
      </c>
      <c r="K98" s="1" t="str">
        <f t="shared" si="63"/>
        <v>2/2002</v>
      </c>
      <c r="L98" s="1" t="str">
        <f t="shared" si="63"/>
        <v>1/2003</v>
      </c>
      <c r="M98" s="1" t="str">
        <f t="shared" si="63"/>
        <v>2/2003</v>
      </c>
      <c r="N98" s="1" t="str">
        <f t="shared" si="63"/>
        <v>1/2004</v>
      </c>
      <c r="O98" s="1" t="str">
        <f t="shared" si="63"/>
        <v>2/2004</v>
      </c>
      <c r="P98" s="1" t="str">
        <f t="shared" si="63"/>
        <v>1/2005</v>
      </c>
      <c r="Q98" s="1" t="str">
        <f t="shared" si="63"/>
        <v>2/2005</v>
      </c>
      <c r="R98" s="1" t="str">
        <f t="shared" ref="R98:X98" si="64">R2</f>
        <v>1/2006</v>
      </c>
      <c r="S98" s="1" t="str">
        <f t="shared" si="64"/>
        <v>2/2006</v>
      </c>
      <c r="T98" s="1" t="str">
        <f t="shared" si="64"/>
        <v>1/2007</v>
      </c>
      <c r="U98" s="1" t="str">
        <f t="shared" si="64"/>
        <v>2/2007</v>
      </c>
      <c r="V98" s="1" t="str">
        <f t="shared" si="64"/>
        <v>1/2008</v>
      </c>
      <c r="W98" s="1" t="str">
        <f t="shared" si="64"/>
        <v>2/2008</v>
      </c>
      <c r="X98" s="1" t="str">
        <f t="shared" si="64"/>
        <v>1/2009</v>
      </c>
      <c r="Y98" s="1" t="str">
        <f>Y2</f>
        <v>2/2009</v>
      </c>
      <c r="Z98" s="1" t="str">
        <f t="shared" ref="Z98:AA98" si="65">Z2</f>
        <v>1/2010</v>
      </c>
      <c r="AA98" s="1" t="str">
        <f t="shared" si="65"/>
        <v>2/2010</v>
      </c>
      <c r="AB98" s="1" t="str">
        <f t="shared" ref="AB98:AC98" si="66">AB2</f>
        <v>1/2011</v>
      </c>
      <c r="AC98" s="1" t="str">
        <f t="shared" si="66"/>
        <v>2/2011</v>
      </c>
    </row>
    <row r="99" spans="1:29">
      <c r="A99" s="1" t="s">
        <v>43</v>
      </c>
      <c r="B99" s="1">
        <f>'Tabulka 5'!C16</f>
        <v>99503.525276903543</v>
      </c>
      <c r="C99" s="1">
        <f>'Tabulka 5'!D16</f>
        <v>182478.57356590623</v>
      </c>
      <c r="D99" s="1">
        <f>'Tabulka 5'!E16</f>
        <v>195637.48701184447</v>
      </c>
      <c r="E99" s="1">
        <f>'Tabulka 5'!F16</f>
        <v>197784.51298815553</v>
      </c>
      <c r="F99" s="1">
        <f>'Tabulka 5'!G16</f>
        <v>203130.80553419911</v>
      </c>
      <c r="G99" s="1">
        <f>'Tabulka 5'!H16</f>
        <v>216595.71446580091</v>
      </c>
      <c r="H99" s="1">
        <f>'Tabulka 5'!I16</f>
        <v>246770.43182809986</v>
      </c>
      <c r="I99" s="1">
        <f>'Tabulka 5'!J16</f>
        <v>253465.03399999999</v>
      </c>
      <c r="J99" s="1">
        <f>'Tabulka 5'!K16</f>
        <v>284952</v>
      </c>
      <c r="K99" s="1">
        <f>'Tabulka 5'!L16</f>
        <v>332450</v>
      </c>
      <c r="L99" s="1">
        <f>'Tabulka 5'!M16</f>
        <v>346564</v>
      </c>
      <c r="M99" s="1">
        <f>'Tabulka 5'!N16</f>
        <v>378803.65052999998</v>
      </c>
      <c r="N99" s="1">
        <f>'Tabulka 5'!O16</f>
        <v>405611.97694999998</v>
      </c>
      <c r="O99" s="1">
        <f>'Tabulka 5'!P16</f>
        <v>433177.90932999999</v>
      </c>
      <c r="P99" s="1">
        <f>'Tabulka 5'!Q16</f>
        <v>440657</v>
      </c>
      <c r="Q99" s="1">
        <f>'Tabulka 5'!R16</f>
        <v>460948.86048999999</v>
      </c>
      <c r="R99" s="1">
        <f>'Tabulka 5'!S16</f>
        <v>441353</v>
      </c>
      <c r="S99" s="1">
        <f>'Tabulka 5'!T16</f>
        <v>454133</v>
      </c>
      <c r="T99" s="1">
        <f>'Tabulka 5'!U16</f>
        <v>474776</v>
      </c>
      <c r="U99" s="1">
        <f>'Tabulka 5'!V16</f>
        <v>546385</v>
      </c>
      <c r="V99" s="1">
        <f>'Tabulka 5'!W16</f>
        <v>529021.70430999994</v>
      </c>
      <c r="W99" s="1">
        <f>'Tabulka 5'!X16</f>
        <v>535716.29569000006</v>
      </c>
      <c r="X99" s="1">
        <f>'Tabulka 5'!Y16</f>
        <v>657761</v>
      </c>
      <c r="Y99" s="1">
        <f>'Tabulka 5'!Z16</f>
        <v>676757</v>
      </c>
      <c r="Z99" s="1">
        <f>'Tabulka 5'!AA16</f>
        <v>654495</v>
      </c>
      <c r="AA99" s="1">
        <f>'Tabulka 5'!AB16</f>
        <v>664470</v>
      </c>
      <c r="AB99" s="1">
        <f>'Tabulka 5'!AC16</f>
        <v>671830</v>
      </c>
      <c r="AC99" s="1">
        <f>'Tabulka 5'!AD16</f>
        <v>704189</v>
      </c>
    </row>
    <row r="101" spans="1:29" ht="15.75">
      <c r="A101" s="102" t="s">
        <v>138</v>
      </c>
    </row>
    <row r="102" spans="1:29">
      <c r="B102" s="1" t="str">
        <f>B2</f>
        <v>1/1998</v>
      </c>
      <c r="C102" s="1" t="str">
        <f t="shared" ref="C102:Q102" si="67">C2</f>
        <v>2/1998</v>
      </c>
      <c r="D102" s="1" t="str">
        <f t="shared" si="67"/>
        <v>1/1999</v>
      </c>
      <c r="E102" s="1" t="str">
        <f t="shared" si="67"/>
        <v>2/1999</v>
      </c>
      <c r="F102" s="1" t="str">
        <f t="shared" si="67"/>
        <v>1/2000</v>
      </c>
      <c r="G102" s="1" t="str">
        <f t="shared" si="67"/>
        <v>2/2000</v>
      </c>
      <c r="H102" s="1" t="str">
        <f t="shared" si="67"/>
        <v>1/2001</v>
      </c>
      <c r="I102" s="1" t="str">
        <f t="shared" si="67"/>
        <v>2/2001</v>
      </c>
      <c r="J102" s="1" t="str">
        <f t="shared" si="67"/>
        <v>1/2002</v>
      </c>
      <c r="K102" s="1" t="str">
        <f t="shared" si="67"/>
        <v>2/2002</v>
      </c>
      <c r="L102" s="1" t="str">
        <f t="shared" si="67"/>
        <v>1/2003</v>
      </c>
      <c r="M102" s="1" t="str">
        <f t="shared" si="67"/>
        <v>2/2003</v>
      </c>
      <c r="N102" s="1" t="str">
        <f t="shared" si="67"/>
        <v>1/2004</v>
      </c>
      <c r="O102" s="1" t="str">
        <f t="shared" si="67"/>
        <v>2/2004</v>
      </c>
      <c r="P102" s="1" t="str">
        <f t="shared" si="67"/>
        <v>1/2005</v>
      </c>
      <c r="Q102" s="1" t="str">
        <f t="shared" si="67"/>
        <v>2/2005</v>
      </c>
      <c r="R102" s="1" t="str">
        <f t="shared" ref="R102:X102" si="68">R2</f>
        <v>1/2006</v>
      </c>
      <c r="S102" s="1" t="str">
        <f t="shared" si="68"/>
        <v>2/2006</v>
      </c>
      <c r="T102" s="1" t="str">
        <f t="shared" si="68"/>
        <v>1/2007</v>
      </c>
      <c r="U102" s="1" t="str">
        <f t="shared" si="68"/>
        <v>2/2007</v>
      </c>
      <c r="V102" s="1" t="str">
        <f t="shared" si="68"/>
        <v>1/2008</v>
      </c>
      <c r="W102" s="1" t="str">
        <f t="shared" si="68"/>
        <v>2/2008</v>
      </c>
      <c r="X102" s="1" t="str">
        <f t="shared" si="68"/>
        <v>1/2009</v>
      </c>
      <c r="Y102" s="1" t="str">
        <f>Y2</f>
        <v>2/2009</v>
      </c>
      <c r="Z102" s="1" t="str">
        <f t="shared" ref="Z102:AA102" si="69">Z2</f>
        <v>1/2010</v>
      </c>
      <c r="AA102" s="1" t="str">
        <f t="shared" si="69"/>
        <v>2/2010</v>
      </c>
      <c r="AB102" s="1" t="str">
        <f t="shared" ref="AB102:AC102" si="70">AB2</f>
        <v>1/2011</v>
      </c>
      <c r="AC102" s="1" t="str">
        <f t="shared" si="70"/>
        <v>2/2011</v>
      </c>
    </row>
    <row r="103" spans="1:29">
      <c r="A103" s="1" t="s">
        <v>60</v>
      </c>
      <c r="B103" s="1">
        <f>'Tabulka 5'!C32</f>
        <v>1093697.2228729075</v>
      </c>
      <c r="C103" s="1">
        <f>'Tabulka 5'!D32</f>
        <v>1445121.7771270925</v>
      </c>
      <c r="D103" s="1">
        <f>'Tabulka 5'!E32</f>
        <v>1095017.0078606524</v>
      </c>
      <c r="E103" s="1">
        <f>'Tabulka 5'!F32</f>
        <v>1410531.9921393474</v>
      </c>
      <c r="F103" s="1">
        <f>'Tabulka 5'!G32</f>
        <v>1148664.9659297476</v>
      </c>
      <c r="G103" s="1">
        <f>'Tabulka 5'!H32</f>
        <v>1406075.1140702525</v>
      </c>
      <c r="H103" s="1">
        <f>'Tabulka 5'!I32</f>
        <v>1216051.4059608181</v>
      </c>
      <c r="I103" s="1">
        <f>'Tabulka 5'!J32</f>
        <v>1597020.8459999999</v>
      </c>
      <c r="J103" s="1">
        <f>'Tabulka 5'!K32</f>
        <v>1349965</v>
      </c>
      <c r="K103" s="1">
        <f>'Tabulka 5'!L32</f>
        <v>1707345</v>
      </c>
      <c r="L103" s="1">
        <f>'Tabulka 5'!M32</f>
        <v>1437554</v>
      </c>
      <c r="M103" s="1">
        <f>'Tabulka 5'!N32</f>
        <v>1877755.8437999999</v>
      </c>
      <c r="N103" s="1">
        <f>'Tabulka 5'!O32</f>
        <v>1483496.34974</v>
      </c>
      <c r="O103" s="1">
        <f>'Tabulka 5'!P32</f>
        <v>1847622.2191399999</v>
      </c>
      <c r="P103" s="1">
        <f>'Tabulka 5'!Q32</f>
        <v>1377774</v>
      </c>
      <c r="Q103" s="1">
        <f>'Tabulka 5'!R32</f>
        <v>1703037.9671510297</v>
      </c>
      <c r="R103" s="1">
        <f>'Tabulka 5'!S32</f>
        <v>1233063</v>
      </c>
      <c r="S103" s="1">
        <f>'Tabulka 5'!T32</f>
        <v>1549740</v>
      </c>
      <c r="T103" s="1">
        <f>'Tabulka 5'!U32</f>
        <v>1227630</v>
      </c>
      <c r="U103" s="1">
        <f>'Tabulka 5'!V32</f>
        <v>1755982</v>
      </c>
      <c r="V103" s="1">
        <f>'Tabulka 5'!W32</f>
        <v>1236587.5845300001</v>
      </c>
      <c r="W103" s="1">
        <f>'Tabulka 5'!X32</f>
        <v>1625065.4154699999</v>
      </c>
      <c r="X103" s="1">
        <f>'Tabulka 5'!Y32</f>
        <v>1309796.1732109666</v>
      </c>
      <c r="Y103" s="1">
        <f>'Tabulka 5'!Z32</f>
        <v>1875476</v>
      </c>
      <c r="Z103" s="1">
        <f>'Tabulka 5'!AA32</f>
        <v>1334023</v>
      </c>
      <c r="AA103" s="1">
        <f>'Tabulka 5'!AB32</f>
        <v>1868560</v>
      </c>
      <c r="AB103" s="1">
        <f>'Tabulka 5'!AC32</f>
        <v>1308077</v>
      </c>
      <c r="AC103" s="1">
        <f>'Tabulka 5'!AD32</f>
        <v>1676678</v>
      </c>
    </row>
    <row r="105" spans="1:29" ht="15.75">
      <c r="A105" s="102" t="s">
        <v>139</v>
      </c>
    </row>
    <row r="106" spans="1:29">
      <c r="B106" s="1" t="str">
        <f>B2</f>
        <v>1/1998</v>
      </c>
      <c r="C106" s="1" t="str">
        <f t="shared" ref="C106:Q106" si="71">C2</f>
        <v>2/1998</v>
      </c>
      <c r="D106" s="1" t="str">
        <f t="shared" si="71"/>
        <v>1/1999</v>
      </c>
      <c r="E106" s="1" t="str">
        <f t="shared" si="71"/>
        <v>2/1999</v>
      </c>
      <c r="F106" s="1" t="str">
        <f t="shared" si="71"/>
        <v>1/2000</v>
      </c>
      <c r="G106" s="1" t="str">
        <f t="shared" si="71"/>
        <v>2/2000</v>
      </c>
      <c r="H106" s="1" t="str">
        <f t="shared" si="71"/>
        <v>1/2001</v>
      </c>
      <c r="I106" s="1" t="str">
        <f t="shared" si="71"/>
        <v>2/2001</v>
      </c>
      <c r="J106" s="1" t="str">
        <f t="shared" si="71"/>
        <v>1/2002</v>
      </c>
      <c r="K106" s="1" t="str">
        <f t="shared" si="71"/>
        <v>2/2002</v>
      </c>
      <c r="L106" s="1" t="str">
        <f t="shared" si="71"/>
        <v>1/2003</v>
      </c>
      <c r="M106" s="1" t="str">
        <f t="shared" si="71"/>
        <v>2/2003</v>
      </c>
      <c r="N106" s="1" t="str">
        <f t="shared" si="71"/>
        <v>1/2004</v>
      </c>
      <c r="O106" s="1" t="str">
        <f t="shared" si="71"/>
        <v>2/2004</v>
      </c>
      <c r="P106" s="1" t="str">
        <f t="shared" si="71"/>
        <v>1/2005</v>
      </c>
      <c r="Q106" s="1" t="str">
        <f t="shared" si="71"/>
        <v>2/2005</v>
      </c>
      <c r="R106" s="1" t="str">
        <f t="shared" ref="R106:X106" si="72">R2</f>
        <v>1/2006</v>
      </c>
      <c r="S106" s="1" t="str">
        <f t="shared" si="72"/>
        <v>2/2006</v>
      </c>
      <c r="T106" s="1" t="str">
        <f t="shared" si="72"/>
        <v>1/2007</v>
      </c>
      <c r="U106" s="1" t="str">
        <f t="shared" si="72"/>
        <v>2/2007</v>
      </c>
      <c r="V106" s="1" t="str">
        <f t="shared" si="72"/>
        <v>1/2008</v>
      </c>
      <c r="W106" s="1" t="str">
        <f t="shared" si="72"/>
        <v>2/2008</v>
      </c>
      <c r="X106" s="1" t="str">
        <f t="shared" si="72"/>
        <v>1/2009</v>
      </c>
      <c r="Y106" s="1" t="str">
        <f>Y2</f>
        <v>2/2009</v>
      </c>
      <c r="Z106" s="1" t="str">
        <f t="shared" ref="Z106:AA106" si="73">Z2</f>
        <v>1/2010</v>
      </c>
      <c r="AA106" s="1" t="str">
        <f t="shared" si="73"/>
        <v>2/2010</v>
      </c>
      <c r="AB106" s="1" t="str">
        <f t="shared" ref="AB106:AC106" si="74">AB2</f>
        <v>1/2011</v>
      </c>
      <c r="AC106" s="1" t="str">
        <f t="shared" si="74"/>
        <v>2/2011</v>
      </c>
    </row>
    <row r="107" spans="1:29">
      <c r="A107" s="1" t="s">
        <v>61</v>
      </c>
      <c r="B107" s="1">
        <f>'Tabulka 5'!C33</f>
        <v>49724.253523079213</v>
      </c>
      <c r="C107" s="1">
        <f>'Tabulka 5'!D33</f>
        <v>54710.74647692078</v>
      </c>
      <c r="D107" s="1">
        <f>'Tabulka 5'!E33</f>
        <v>56499.941209475495</v>
      </c>
      <c r="E107" s="1">
        <f>'Tabulka 5'!F33</f>
        <v>64809.058790524505</v>
      </c>
      <c r="F107" s="1">
        <f>'Tabulka 5'!G33</f>
        <v>40521.100964375459</v>
      </c>
      <c r="G107" s="1">
        <f>'Tabulka 5'!H33</f>
        <v>44172.899035624541</v>
      </c>
      <c r="H107" s="1">
        <f>'Tabulka 5'!I33</f>
        <v>48766.50811672509</v>
      </c>
      <c r="I107" s="1">
        <f>'Tabulka 5'!J33</f>
        <v>52697.870999999999</v>
      </c>
      <c r="J107" s="1">
        <f>'Tabulka 5'!K33</f>
        <v>40926</v>
      </c>
      <c r="K107" s="1">
        <f>'Tabulka 5'!L33</f>
        <v>47887</v>
      </c>
      <c r="L107" s="1">
        <f>'Tabulka 5'!M33</f>
        <v>41239</v>
      </c>
      <c r="M107" s="1">
        <f>'Tabulka 5'!N33</f>
        <v>48142.440999999999</v>
      </c>
      <c r="N107" s="1">
        <f>'Tabulka 5'!O33</f>
        <v>38646.413</v>
      </c>
      <c r="O107" s="1">
        <f>'Tabulka 5'!P33</f>
        <v>46777.432000000001</v>
      </c>
      <c r="P107" s="1">
        <f>'Tabulka 5'!Q33</f>
        <v>32454</v>
      </c>
      <c r="Q107" s="1">
        <f>'Tabulka 5'!R33</f>
        <v>38289.081848970367</v>
      </c>
      <c r="R107" s="1">
        <f>'Tabulka 5'!S33</f>
        <v>24952</v>
      </c>
      <c r="S107" s="1">
        <f>'Tabulka 5'!T33</f>
        <v>31726</v>
      </c>
      <c r="T107" s="1">
        <f>'Tabulka 5'!U33</f>
        <v>22129</v>
      </c>
      <c r="U107" s="1">
        <f>'Tabulka 5'!V33</f>
        <v>29583</v>
      </c>
      <c r="V107" s="1">
        <f>'Tabulka 5'!W33</f>
        <v>14865.507</v>
      </c>
      <c r="W107" s="1">
        <f>'Tabulka 5'!X33</f>
        <v>23863.492999999999</v>
      </c>
      <c r="X107" s="1">
        <f>'Tabulka 5'!Y33</f>
        <v>20755.826789033457</v>
      </c>
      <c r="Y107" s="1">
        <f>'Tabulka 5'!Z33</f>
        <v>27574</v>
      </c>
      <c r="Z107" s="1">
        <f>'Tabulka 5'!AA33</f>
        <v>18636</v>
      </c>
      <c r="AA107" s="1">
        <f>'Tabulka 5'!AB33</f>
        <v>25221</v>
      </c>
      <c r="AB107" s="1">
        <f>'Tabulka 5'!AC33</f>
        <v>11894</v>
      </c>
      <c r="AC107" s="1">
        <f>'Tabulka 5'!AD33</f>
        <v>16462</v>
      </c>
    </row>
    <row r="109" spans="1:29" ht="15.75">
      <c r="A109" s="102" t="s">
        <v>140</v>
      </c>
    </row>
    <row r="110" spans="1:29">
      <c r="B110" s="1" t="str">
        <f>B2</f>
        <v>1/1998</v>
      </c>
      <c r="C110" s="1" t="str">
        <f t="shared" ref="C110:Q110" si="75">C2</f>
        <v>2/1998</v>
      </c>
      <c r="D110" s="1" t="str">
        <f t="shared" si="75"/>
        <v>1/1999</v>
      </c>
      <c r="E110" s="1" t="str">
        <f t="shared" si="75"/>
        <v>2/1999</v>
      </c>
      <c r="F110" s="1" t="str">
        <f t="shared" si="75"/>
        <v>1/2000</v>
      </c>
      <c r="G110" s="1" t="str">
        <f t="shared" si="75"/>
        <v>2/2000</v>
      </c>
      <c r="H110" s="1" t="str">
        <f t="shared" si="75"/>
        <v>1/2001</v>
      </c>
      <c r="I110" s="1" t="str">
        <f t="shared" si="75"/>
        <v>2/2001</v>
      </c>
      <c r="J110" s="1" t="str">
        <f t="shared" si="75"/>
        <v>1/2002</v>
      </c>
      <c r="K110" s="1" t="str">
        <f t="shared" si="75"/>
        <v>2/2002</v>
      </c>
      <c r="L110" s="1" t="str">
        <f t="shared" si="75"/>
        <v>1/2003</v>
      </c>
      <c r="M110" s="1" t="str">
        <f t="shared" si="75"/>
        <v>2/2003</v>
      </c>
      <c r="N110" s="1" t="str">
        <f t="shared" si="75"/>
        <v>1/2004</v>
      </c>
      <c r="O110" s="1" t="str">
        <f t="shared" si="75"/>
        <v>2/2004</v>
      </c>
      <c r="P110" s="1" t="str">
        <f t="shared" si="75"/>
        <v>1/2005</v>
      </c>
      <c r="Q110" s="1" t="str">
        <f t="shared" si="75"/>
        <v>2/2005</v>
      </c>
      <c r="R110" s="1" t="str">
        <f t="shared" ref="R110:X110" si="76">R2</f>
        <v>1/2006</v>
      </c>
      <c r="S110" s="1" t="str">
        <f t="shared" si="76"/>
        <v>2/2006</v>
      </c>
      <c r="T110" s="1" t="str">
        <f t="shared" si="76"/>
        <v>1/2007</v>
      </c>
      <c r="U110" s="1" t="str">
        <f t="shared" si="76"/>
        <v>2/2007</v>
      </c>
      <c r="V110" s="1" t="str">
        <f t="shared" si="76"/>
        <v>1/2008</v>
      </c>
      <c r="W110" s="1" t="str">
        <f t="shared" si="76"/>
        <v>2/2008</v>
      </c>
      <c r="X110" s="1" t="str">
        <f t="shared" si="76"/>
        <v>1/2009</v>
      </c>
      <c r="Y110" s="1" t="str">
        <f>Y2</f>
        <v>2/2009</v>
      </c>
      <c r="Z110" s="1" t="str">
        <f t="shared" ref="Z110:AA110" si="77">Z2</f>
        <v>1/2010</v>
      </c>
      <c r="AA110" s="1" t="str">
        <f t="shared" si="77"/>
        <v>2/2010</v>
      </c>
      <c r="AB110" s="1" t="str">
        <f t="shared" ref="AB110:AC110" si="78">AB2</f>
        <v>1/2011</v>
      </c>
      <c r="AC110" s="1" t="str">
        <f t="shared" si="78"/>
        <v>2/2011</v>
      </c>
    </row>
    <row r="111" spans="1:29">
      <c r="A111" s="1" t="s">
        <v>62</v>
      </c>
      <c r="B111" s="1">
        <f>'Tabulka 5'!C35</f>
        <v>688760.01712793263</v>
      </c>
      <c r="C111" s="1">
        <f>'Tabulka 5'!D35</f>
        <v>719496.92847185628</v>
      </c>
      <c r="D111" s="1">
        <f>'Tabulka 5'!E35</f>
        <v>657840.82722359465</v>
      </c>
      <c r="E111" s="1">
        <f>'Tabulka 5'!F35</f>
        <v>429661.17277640535</v>
      </c>
      <c r="F111" s="1">
        <f>'Tabulka 5'!G35</f>
        <v>546087.94347737951</v>
      </c>
      <c r="G111" s="1">
        <f>'Tabulka 5'!H35</f>
        <v>562028.05652262049</v>
      </c>
      <c r="H111" s="1">
        <f>'Tabulka 5'!I35</f>
        <v>589251.45229990094</v>
      </c>
      <c r="I111" s="1">
        <f>'Tabulka 5'!J35</f>
        <v>584991.28899999999</v>
      </c>
      <c r="J111" s="1">
        <f>'Tabulka 5'!K35</f>
        <v>606497</v>
      </c>
      <c r="K111" s="1">
        <f>'Tabulka 5'!L35</f>
        <v>621398</v>
      </c>
      <c r="L111" s="1">
        <f>'Tabulka 5'!M35</f>
        <v>646316</v>
      </c>
      <c r="M111" s="1">
        <f>'Tabulka 5'!N35</f>
        <v>637148.13201000006</v>
      </c>
      <c r="N111" s="1">
        <f>'Tabulka 5'!O35</f>
        <v>652400.03021999996</v>
      </c>
      <c r="O111" s="1">
        <f>'Tabulka 5'!P35</f>
        <v>646292.26832000003</v>
      </c>
      <c r="P111" s="1">
        <f>'Tabulka 5'!Q35</f>
        <v>652030</v>
      </c>
      <c r="Q111" s="1">
        <f>'Tabulka 5'!R35</f>
        <v>620936.91935999994</v>
      </c>
      <c r="R111" s="1">
        <f>'Tabulka 5'!S35</f>
        <v>631555</v>
      </c>
      <c r="S111" s="1">
        <f>'Tabulka 5'!T35</f>
        <v>596217</v>
      </c>
      <c r="T111" s="1">
        <f>'Tabulka 5'!U35</f>
        <v>624186</v>
      </c>
      <c r="U111" s="1">
        <f>'Tabulka 5'!V35</f>
        <v>646645</v>
      </c>
      <c r="V111" s="1">
        <f>'Tabulka 5'!W35</f>
        <v>743418.12954999995</v>
      </c>
      <c r="W111" s="1">
        <f>'Tabulka 5'!X35</f>
        <v>734809.87045000005</v>
      </c>
      <c r="X111" s="1">
        <f>'Tabulka 5'!Y35</f>
        <v>743053</v>
      </c>
      <c r="Y111" s="1">
        <f>'Tabulka 5'!Z35</f>
        <v>711641</v>
      </c>
      <c r="Z111" s="1">
        <f>'Tabulka 5'!AA35</f>
        <v>747131</v>
      </c>
      <c r="AA111" s="1">
        <f>'Tabulka 5'!AB35</f>
        <v>713784</v>
      </c>
      <c r="AB111" s="1">
        <f>'Tabulka 5'!AC35</f>
        <v>700318</v>
      </c>
      <c r="AC111" s="1">
        <f>'Tabulka 5'!AD35</f>
        <v>712877</v>
      </c>
    </row>
    <row r="113" spans="1:29" ht="15.75">
      <c r="A113" s="102" t="s">
        <v>141</v>
      </c>
    </row>
    <row r="114" spans="1:29">
      <c r="B114" s="1" t="str">
        <f>B2</f>
        <v>1/1998</v>
      </c>
      <c r="C114" s="1" t="str">
        <f t="shared" ref="C114:Q114" si="79">C2</f>
        <v>2/1998</v>
      </c>
      <c r="D114" s="1" t="str">
        <f t="shared" si="79"/>
        <v>1/1999</v>
      </c>
      <c r="E114" s="1" t="str">
        <f t="shared" si="79"/>
        <v>2/1999</v>
      </c>
      <c r="F114" s="1" t="str">
        <f t="shared" si="79"/>
        <v>1/2000</v>
      </c>
      <c r="G114" s="1" t="str">
        <f t="shared" si="79"/>
        <v>2/2000</v>
      </c>
      <c r="H114" s="1" t="str">
        <f t="shared" si="79"/>
        <v>1/2001</v>
      </c>
      <c r="I114" s="1" t="str">
        <f t="shared" si="79"/>
        <v>2/2001</v>
      </c>
      <c r="J114" s="1" t="str">
        <f t="shared" si="79"/>
        <v>1/2002</v>
      </c>
      <c r="K114" s="1" t="str">
        <f t="shared" si="79"/>
        <v>2/2002</v>
      </c>
      <c r="L114" s="1" t="str">
        <f t="shared" si="79"/>
        <v>1/2003</v>
      </c>
      <c r="M114" s="1" t="str">
        <f t="shared" si="79"/>
        <v>2/2003</v>
      </c>
      <c r="N114" s="1" t="str">
        <f t="shared" si="79"/>
        <v>1/2004</v>
      </c>
      <c r="O114" s="1" t="str">
        <f t="shared" si="79"/>
        <v>2/2004</v>
      </c>
      <c r="P114" s="1" t="str">
        <f t="shared" si="79"/>
        <v>1/2005</v>
      </c>
      <c r="Q114" s="1" t="str">
        <f t="shared" si="79"/>
        <v>2/2005</v>
      </c>
      <c r="R114" s="1" t="str">
        <f t="shared" ref="R114:X114" si="80">R2</f>
        <v>1/2006</v>
      </c>
      <c r="S114" s="1" t="str">
        <f t="shared" si="80"/>
        <v>2/2006</v>
      </c>
      <c r="T114" s="1" t="str">
        <f t="shared" si="80"/>
        <v>1/2007</v>
      </c>
      <c r="U114" s="1" t="str">
        <f t="shared" si="80"/>
        <v>2/2007</v>
      </c>
      <c r="V114" s="1" t="str">
        <f t="shared" si="80"/>
        <v>1/2008</v>
      </c>
      <c r="W114" s="1" t="str">
        <f t="shared" si="80"/>
        <v>2/2008</v>
      </c>
      <c r="X114" s="1" t="str">
        <f t="shared" si="80"/>
        <v>1/2009</v>
      </c>
      <c r="Y114" s="1" t="str">
        <f>Y2</f>
        <v>2/2009</v>
      </c>
      <c r="Z114" s="1" t="str">
        <f t="shared" ref="Z114:AA114" si="81">Z2</f>
        <v>1/2010</v>
      </c>
      <c r="AA114" s="1" t="str">
        <f t="shared" si="81"/>
        <v>2/2010</v>
      </c>
      <c r="AB114" s="1" t="str">
        <f t="shared" ref="AB114:AC114" si="82">AB2</f>
        <v>1/2011</v>
      </c>
      <c r="AC114" s="1" t="str">
        <f t="shared" si="82"/>
        <v>2/2011</v>
      </c>
    </row>
    <row r="115" spans="1:29">
      <c r="A115" s="1" t="s">
        <v>63</v>
      </c>
      <c r="B115" s="1">
        <f>'Tabulka 5'!C36</f>
        <v>66476.928900871484</v>
      </c>
      <c r="C115" s="1">
        <f>'Tabulka 5'!D36</f>
        <v>96320.045460255249</v>
      </c>
      <c r="D115" s="1">
        <f>'Tabulka 5'!E36</f>
        <v>222731.2769997257</v>
      </c>
      <c r="E115" s="1">
        <f>'Tabulka 5'!F36</f>
        <v>462318.72300027427</v>
      </c>
      <c r="F115" s="1">
        <f>'Tabulka 5'!G36</f>
        <v>329770.66309463547</v>
      </c>
      <c r="G115" s="1">
        <f>'Tabulka 5'!H36</f>
        <v>343088.89690536453</v>
      </c>
      <c r="H115" s="1">
        <f>'Tabulka 5'!I36</f>
        <v>337057.23506919673</v>
      </c>
      <c r="I115" s="1">
        <f>'Tabulka 5'!J36</f>
        <v>388890</v>
      </c>
      <c r="J115" s="1">
        <f>'Tabulka 5'!K36</f>
        <v>384782</v>
      </c>
      <c r="K115" s="1">
        <f>'Tabulka 5'!L36</f>
        <v>427616</v>
      </c>
      <c r="L115" s="1">
        <f>'Tabulka 5'!M36</f>
        <v>437820</v>
      </c>
      <c r="M115" s="1">
        <f>'Tabulka 5'!N36</f>
        <v>249320.64491</v>
      </c>
      <c r="N115" s="1">
        <f>'Tabulka 5'!O36</f>
        <v>433821.28258000006</v>
      </c>
      <c r="O115" s="1">
        <f>'Tabulka 5'!P36</f>
        <v>484347.37572999997</v>
      </c>
      <c r="P115" s="1">
        <f>'Tabulka 5'!Q36</f>
        <v>491066</v>
      </c>
      <c r="Q115" s="1">
        <f>'Tabulka 5'!R36</f>
        <v>417330.15726000001</v>
      </c>
      <c r="R115" s="1">
        <f>'Tabulka 5'!S36</f>
        <v>560844</v>
      </c>
      <c r="S115" s="1">
        <f>'Tabulka 5'!T36</f>
        <v>562996</v>
      </c>
      <c r="T115" s="1">
        <f>'Tabulka 5'!U36</f>
        <v>560876</v>
      </c>
      <c r="U115" s="1">
        <f>'Tabulka 5'!V36</f>
        <v>870639</v>
      </c>
      <c r="V115" s="1">
        <f>'Tabulka 5'!W36</f>
        <v>697531.95472000004</v>
      </c>
      <c r="W115" s="1">
        <f>'Tabulka 5'!X36</f>
        <v>725754.04527999996</v>
      </c>
      <c r="X115" s="1">
        <f>'Tabulka 5'!Y36</f>
        <v>771449</v>
      </c>
      <c r="Y115" s="1">
        <f>'Tabulka 5'!Z36</f>
        <v>801781</v>
      </c>
      <c r="Z115" s="1">
        <f>'Tabulka 5'!AA36</f>
        <v>844255</v>
      </c>
      <c r="AA115" s="1">
        <f>'Tabulka 5'!AB36</f>
        <v>870516</v>
      </c>
      <c r="AB115" s="1">
        <f>'Tabulka 5'!AC36</f>
        <v>869587</v>
      </c>
      <c r="AC115" s="1">
        <f>'Tabulka 5'!AD36</f>
        <v>916761</v>
      </c>
    </row>
    <row r="117" spans="1:29" ht="15.75">
      <c r="A117" s="102" t="s">
        <v>142</v>
      </c>
    </row>
    <row r="118" spans="1:29">
      <c r="B118" s="1" t="str">
        <f>B2</f>
        <v>1/1998</v>
      </c>
      <c r="C118" s="1" t="str">
        <f t="shared" ref="C118:Q118" si="83">C2</f>
        <v>2/1998</v>
      </c>
      <c r="D118" s="1" t="str">
        <f t="shared" si="83"/>
        <v>1/1999</v>
      </c>
      <c r="E118" s="1" t="str">
        <f t="shared" si="83"/>
        <v>2/1999</v>
      </c>
      <c r="F118" s="1" t="str">
        <f t="shared" si="83"/>
        <v>1/2000</v>
      </c>
      <c r="G118" s="1" t="str">
        <f t="shared" si="83"/>
        <v>2/2000</v>
      </c>
      <c r="H118" s="1" t="str">
        <f t="shared" si="83"/>
        <v>1/2001</v>
      </c>
      <c r="I118" s="1" t="str">
        <f t="shared" si="83"/>
        <v>2/2001</v>
      </c>
      <c r="J118" s="1" t="str">
        <f t="shared" si="83"/>
        <v>1/2002</v>
      </c>
      <c r="K118" s="1" t="str">
        <f t="shared" si="83"/>
        <v>2/2002</v>
      </c>
      <c r="L118" s="1" t="str">
        <f t="shared" si="83"/>
        <v>1/2003</v>
      </c>
      <c r="M118" s="1" t="str">
        <f t="shared" si="83"/>
        <v>2/2003</v>
      </c>
      <c r="N118" s="1" t="str">
        <f t="shared" si="83"/>
        <v>1/2004</v>
      </c>
      <c r="O118" s="1" t="str">
        <f t="shared" si="83"/>
        <v>2/2004</v>
      </c>
      <c r="P118" s="1" t="str">
        <f t="shared" si="83"/>
        <v>1/2005</v>
      </c>
      <c r="Q118" s="1" t="str">
        <f t="shared" si="83"/>
        <v>2/2005</v>
      </c>
      <c r="R118" s="1" t="str">
        <f t="shared" ref="R118:X118" si="84">R2</f>
        <v>1/2006</v>
      </c>
      <c r="S118" s="1" t="str">
        <f t="shared" si="84"/>
        <v>2/2006</v>
      </c>
      <c r="T118" s="1" t="str">
        <f t="shared" si="84"/>
        <v>1/2007</v>
      </c>
      <c r="U118" s="1" t="str">
        <f t="shared" si="84"/>
        <v>2/2007</v>
      </c>
      <c r="V118" s="1" t="str">
        <f t="shared" si="84"/>
        <v>1/2008</v>
      </c>
      <c r="W118" s="1" t="str">
        <f t="shared" si="84"/>
        <v>2/2008</v>
      </c>
      <c r="X118" s="1" t="str">
        <f t="shared" si="84"/>
        <v>1/2009</v>
      </c>
      <c r="Y118" s="1" t="str">
        <f>Y2</f>
        <v>2/2009</v>
      </c>
      <c r="Z118" s="1" t="str">
        <f t="shared" ref="Z118:AA118" si="85">Z2</f>
        <v>1/2010</v>
      </c>
      <c r="AA118" s="1" t="str">
        <f t="shared" si="85"/>
        <v>2/2010</v>
      </c>
      <c r="AB118" s="1" t="str">
        <f t="shared" ref="AB118:AC118" si="86">AB2</f>
        <v>1/2011</v>
      </c>
      <c r="AC118" s="1" t="str">
        <f t="shared" si="86"/>
        <v>2/2011</v>
      </c>
    </row>
    <row r="119" spans="1:29">
      <c r="A119" s="1" t="s">
        <v>58</v>
      </c>
      <c r="B119" s="1">
        <f>'Tabulka 5'!C25</f>
        <v>22612053.945316073</v>
      </c>
      <c r="C119" s="1">
        <f>'Tabulka 5'!D25</f>
        <v>22324147.54469518</v>
      </c>
      <c r="D119" s="1">
        <f>'Tabulka 5'!E25</f>
        <v>23498902.429294124</v>
      </c>
      <c r="E119" s="1">
        <f>'Tabulka 5'!F25</f>
        <v>23480117.570705876</v>
      </c>
      <c r="F119" s="1">
        <f>'Tabulka 5'!G25</f>
        <v>23931635.368103679</v>
      </c>
      <c r="G119" s="1">
        <f>'Tabulka 5'!H25</f>
        <v>23552446.931896321</v>
      </c>
      <c r="H119" s="1">
        <f>'Tabulka 5'!I25</f>
        <v>24714687.99683509</v>
      </c>
      <c r="I119" s="1">
        <f>'Tabulka 5'!J25</f>
        <v>28643096.708000001</v>
      </c>
      <c r="J119" s="1">
        <f>'Tabulka 5'!K25</f>
        <v>29843588</v>
      </c>
      <c r="K119" s="1">
        <f>'Tabulka 5'!L25</f>
        <v>29296127</v>
      </c>
      <c r="L119" s="1">
        <f>'Tabulka 5'!M25</f>
        <v>31009529</v>
      </c>
      <c r="M119" s="1">
        <f>'Tabulka 5'!N25</f>
        <v>29183260.099380001</v>
      </c>
      <c r="N119" s="1">
        <f>'Tabulka 5'!O25</f>
        <v>32007329.1074</v>
      </c>
      <c r="O119" s="1">
        <f>'Tabulka 5'!P25</f>
        <v>32198891</v>
      </c>
      <c r="P119" s="1">
        <f>'Tabulka 5'!Q25</f>
        <v>33822355</v>
      </c>
      <c r="Q119" s="1">
        <f>'Tabulka 5'!R25</f>
        <v>34026417.793760002</v>
      </c>
      <c r="R119" s="1">
        <f>'Tabulka 5'!S25</f>
        <v>37200339</v>
      </c>
      <c r="S119" s="1">
        <f>'Tabulka 5'!T25</f>
        <v>37224064</v>
      </c>
      <c r="T119" s="1">
        <f>'Tabulka 5'!U25</f>
        <v>40563572</v>
      </c>
      <c r="U119" s="1">
        <f>'Tabulka 5'!V25</f>
        <v>41353196</v>
      </c>
      <c r="V119" s="1">
        <f>'Tabulka 5'!W25</f>
        <v>42430605.257160001</v>
      </c>
      <c r="W119" s="1">
        <f>'Tabulka 5'!X25</f>
        <v>46963746.742839999</v>
      </c>
      <c r="X119" s="1">
        <f>'Tabulka 5'!Y25</f>
        <v>46516575.120075382</v>
      </c>
      <c r="Y119" s="1">
        <f>'Tabulka 5'!Z25</f>
        <v>49514710</v>
      </c>
      <c r="Z119" s="1">
        <f>'Tabulka 5'!AA25</f>
        <v>49579307</v>
      </c>
      <c r="AA119" s="1">
        <f>'Tabulka 5'!AB25</f>
        <v>53513867</v>
      </c>
      <c r="AB119" s="1">
        <f>'Tabulka 5'!AC25</f>
        <v>50830634</v>
      </c>
      <c r="AC119" s="1">
        <f>'Tabulka 5'!AD25</f>
        <v>53140892</v>
      </c>
    </row>
    <row r="121" spans="1:29" ht="15.75">
      <c r="A121" s="102" t="s">
        <v>143</v>
      </c>
    </row>
    <row r="122" spans="1:29">
      <c r="B122" s="1" t="str">
        <f>B2</f>
        <v>1/1998</v>
      </c>
      <c r="C122" s="1" t="str">
        <f t="shared" ref="C122:Q122" si="87">C2</f>
        <v>2/1998</v>
      </c>
      <c r="D122" s="1" t="str">
        <f t="shared" si="87"/>
        <v>1/1999</v>
      </c>
      <c r="E122" s="1" t="str">
        <f t="shared" si="87"/>
        <v>2/1999</v>
      </c>
      <c r="F122" s="1" t="str">
        <f t="shared" si="87"/>
        <v>1/2000</v>
      </c>
      <c r="G122" s="1" t="str">
        <f t="shared" si="87"/>
        <v>2/2000</v>
      </c>
      <c r="H122" s="1" t="str">
        <f t="shared" si="87"/>
        <v>1/2001</v>
      </c>
      <c r="I122" s="1" t="str">
        <f t="shared" si="87"/>
        <v>2/2001</v>
      </c>
      <c r="J122" s="1" t="str">
        <f t="shared" si="87"/>
        <v>1/2002</v>
      </c>
      <c r="K122" s="1" t="str">
        <f t="shared" si="87"/>
        <v>2/2002</v>
      </c>
      <c r="L122" s="1" t="str">
        <f t="shared" si="87"/>
        <v>1/2003</v>
      </c>
      <c r="M122" s="1" t="str">
        <f t="shared" si="87"/>
        <v>2/2003</v>
      </c>
      <c r="N122" s="1" t="str">
        <f t="shared" si="87"/>
        <v>1/2004</v>
      </c>
      <c r="O122" s="1" t="str">
        <f t="shared" si="87"/>
        <v>2/2004</v>
      </c>
      <c r="P122" s="1" t="str">
        <f t="shared" si="87"/>
        <v>1/2005</v>
      </c>
      <c r="Q122" s="1" t="str">
        <f t="shared" si="87"/>
        <v>2/2005</v>
      </c>
      <c r="R122" s="1" t="str">
        <f t="shared" ref="R122:X122" si="88">R2</f>
        <v>1/2006</v>
      </c>
      <c r="S122" s="1" t="str">
        <f t="shared" si="88"/>
        <v>2/2006</v>
      </c>
      <c r="T122" s="1" t="str">
        <f t="shared" si="88"/>
        <v>1/2007</v>
      </c>
      <c r="U122" s="1" t="str">
        <f t="shared" si="88"/>
        <v>2/2007</v>
      </c>
      <c r="V122" s="1" t="str">
        <f t="shared" si="88"/>
        <v>1/2008</v>
      </c>
      <c r="W122" s="1" t="str">
        <f t="shared" si="88"/>
        <v>2/2008</v>
      </c>
      <c r="X122" s="1" t="str">
        <f t="shared" si="88"/>
        <v>1/2009</v>
      </c>
      <c r="Y122" s="1" t="str">
        <f>Y2</f>
        <v>2/2009</v>
      </c>
      <c r="Z122" s="1" t="str">
        <f t="shared" ref="Z122:AA122" si="89">Z2</f>
        <v>1/2010</v>
      </c>
      <c r="AA122" s="1" t="str">
        <f t="shared" si="89"/>
        <v>2/2010</v>
      </c>
      <c r="AB122" s="1" t="str">
        <f t="shared" ref="AB122:AC122" si="90">AB2</f>
        <v>1/2011</v>
      </c>
      <c r="AC122" s="1" t="str">
        <f t="shared" si="90"/>
        <v>2/2011</v>
      </c>
    </row>
    <row r="123" spans="1:29">
      <c r="A123" s="1" t="s">
        <v>64</v>
      </c>
      <c r="B123" s="1">
        <f>'Tabulka 5'!C28</f>
        <v>803741.05762994708</v>
      </c>
      <c r="C123" s="1">
        <f>'Tabulka 5'!D28</f>
        <v>1460404.4423700529</v>
      </c>
      <c r="D123" s="1">
        <f>'Tabulka 5'!E28</f>
        <v>1302272.2913435448</v>
      </c>
      <c r="E123" s="1">
        <f>'Tabulka 5'!F28</f>
        <v>1304151.7086564552</v>
      </c>
      <c r="F123" s="1">
        <f>'Tabulka 5'!G28</f>
        <v>1282995.1370712742</v>
      </c>
      <c r="G123" s="1">
        <f>'Tabulka 5'!H28</f>
        <v>1439798.3629287258</v>
      </c>
      <c r="H123" s="1">
        <f>'Tabulka 5'!I28</f>
        <v>1499100.6772172572</v>
      </c>
      <c r="I123" s="1">
        <f>'Tabulka 5'!J28</f>
        <v>1658392.3219999999</v>
      </c>
      <c r="J123" s="1">
        <f>'Tabulka 5'!K28</f>
        <v>1531635</v>
      </c>
      <c r="K123" s="1">
        <f>'Tabulka 5'!L28</f>
        <v>2140241</v>
      </c>
      <c r="L123" s="1">
        <f>'Tabulka 5'!M28</f>
        <v>2000033</v>
      </c>
      <c r="M123" s="1">
        <f>'Tabulka 5'!N28</f>
        <v>2060674.1871199999</v>
      </c>
      <c r="N123" s="1">
        <f>'Tabulka 5'!O28</f>
        <v>2113153.0332800001</v>
      </c>
      <c r="O123" s="1">
        <f>'Tabulka 5'!P28</f>
        <v>2154600.4514100002</v>
      </c>
      <c r="P123" s="1">
        <f>'Tabulka 5'!Q28</f>
        <v>2191332</v>
      </c>
      <c r="Q123" s="1">
        <f>'Tabulka 5'!R28</f>
        <v>2249658.11986</v>
      </c>
      <c r="R123" s="1">
        <f>'Tabulka 5'!S28</f>
        <v>2534201</v>
      </c>
      <c r="S123" s="1">
        <f>'Tabulka 5'!T28</f>
        <v>2428453</v>
      </c>
      <c r="T123" s="1">
        <f>'Tabulka 5'!U28</f>
        <v>2476277</v>
      </c>
      <c r="U123" s="1">
        <f>'Tabulka 5'!V28</f>
        <v>2973044</v>
      </c>
      <c r="V123" s="1">
        <f>'Tabulka 5'!W28</f>
        <v>2790596.3638200001</v>
      </c>
      <c r="W123" s="1">
        <f>'Tabulka 5'!X28</f>
        <v>2634424.6361799999</v>
      </c>
      <c r="X123" s="1">
        <f>'Tabulka 5'!Y28</f>
        <v>3064335.7385742152</v>
      </c>
      <c r="Y123" s="1">
        <f>'Tabulka 5'!Z28</f>
        <v>3318826</v>
      </c>
      <c r="Z123" s="1">
        <f>'Tabulka 5'!AA28</f>
        <v>3043488</v>
      </c>
      <c r="AA123" s="1">
        <f>'Tabulka 5'!AB28</f>
        <v>2979421</v>
      </c>
      <c r="AB123" s="1">
        <f>'Tabulka 5'!AC28</f>
        <v>3004169</v>
      </c>
      <c r="AC123" s="1">
        <f>'Tabulka 5'!AD28</f>
        <v>2983388</v>
      </c>
    </row>
    <row r="125" spans="1:29" ht="15.75">
      <c r="A125" s="102" t="s">
        <v>144</v>
      </c>
    </row>
    <row r="126" spans="1:29">
      <c r="B126" s="1" t="str">
        <f>B2</f>
        <v>1/1998</v>
      </c>
      <c r="C126" s="1" t="str">
        <f t="shared" ref="C126:Q126" si="91">C2</f>
        <v>2/1998</v>
      </c>
      <c r="D126" s="1" t="str">
        <f t="shared" si="91"/>
        <v>1/1999</v>
      </c>
      <c r="E126" s="1" t="str">
        <f t="shared" si="91"/>
        <v>2/1999</v>
      </c>
      <c r="F126" s="1" t="str">
        <f t="shared" si="91"/>
        <v>1/2000</v>
      </c>
      <c r="G126" s="1" t="str">
        <f t="shared" si="91"/>
        <v>2/2000</v>
      </c>
      <c r="H126" s="1" t="str">
        <f t="shared" si="91"/>
        <v>1/2001</v>
      </c>
      <c r="I126" s="1" t="str">
        <f t="shared" si="91"/>
        <v>2/2001</v>
      </c>
      <c r="J126" s="1" t="str">
        <f t="shared" si="91"/>
        <v>1/2002</v>
      </c>
      <c r="K126" s="1" t="str">
        <f t="shared" si="91"/>
        <v>2/2002</v>
      </c>
      <c r="L126" s="1" t="str">
        <f t="shared" si="91"/>
        <v>1/2003</v>
      </c>
      <c r="M126" s="1" t="str">
        <f t="shared" si="91"/>
        <v>2/2003</v>
      </c>
      <c r="N126" s="1" t="str">
        <f t="shared" si="91"/>
        <v>1/2004</v>
      </c>
      <c r="O126" s="1" t="str">
        <f t="shared" si="91"/>
        <v>2/2004</v>
      </c>
      <c r="P126" s="1" t="str">
        <f t="shared" si="91"/>
        <v>1/2005</v>
      </c>
      <c r="Q126" s="1" t="str">
        <f t="shared" si="91"/>
        <v>2/2005</v>
      </c>
      <c r="R126" s="1" t="str">
        <f t="shared" ref="R126:X126" si="92">R2</f>
        <v>1/2006</v>
      </c>
      <c r="S126" s="1" t="str">
        <f t="shared" si="92"/>
        <v>2/2006</v>
      </c>
      <c r="T126" s="1" t="str">
        <f t="shared" si="92"/>
        <v>1/2007</v>
      </c>
      <c r="U126" s="1" t="str">
        <f t="shared" si="92"/>
        <v>2/2007</v>
      </c>
      <c r="V126" s="1" t="str">
        <f t="shared" si="92"/>
        <v>1/2008</v>
      </c>
      <c r="W126" s="1" t="str">
        <f t="shared" si="92"/>
        <v>2/2008</v>
      </c>
      <c r="X126" s="1" t="str">
        <f t="shared" si="92"/>
        <v>1/2009</v>
      </c>
      <c r="Y126" s="1" t="str">
        <f>Y2</f>
        <v>2/2009</v>
      </c>
      <c r="Z126" s="1" t="str">
        <f t="shared" ref="Z126:AA126" si="93">Z2</f>
        <v>1/2010</v>
      </c>
      <c r="AA126" s="1" t="str">
        <f t="shared" si="93"/>
        <v>2/2010</v>
      </c>
      <c r="AB126" s="1" t="str">
        <f t="shared" ref="AB126:AC126" si="94">AB2</f>
        <v>1/2011</v>
      </c>
      <c r="AC126" s="1" t="str">
        <f t="shared" si="94"/>
        <v>2/2011</v>
      </c>
    </row>
    <row r="127" spans="1:29">
      <c r="A127" s="1" t="s">
        <v>59</v>
      </c>
      <c r="B127" s="1">
        <f>'Tabulka 5'!C29+'Tabulka 5'!C30</f>
        <v>363613.372578034</v>
      </c>
      <c r="C127" s="1">
        <f>'Tabulka 5'!D29+'Tabulka 5'!D30</f>
        <v>714767.25862382667</v>
      </c>
      <c r="D127" s="1">
        <f>'Tabulka 5'!E29+'Tabulka 5'!E30</f>
        <v>783152.21811851719</v>
      </c>
      <c r="E127" s="1">
        <f>'Tabulka 5'!F29+'Tabulka 5'!F30</f>
        <v>836471.78188148281</v>
      </c>
      <c r="F127" s="1">
        <f>'Tabulka 5'!G29+'Tabulka 5'!G30</f>
        <v>1024389.3644354587</v>
      </c>
      <c r="G127" s="1">
        <f>'Tabulka 5'!H29+'Tabulka 5'!H30</f>
        <v>1112928.2555645416</v>
      </c>
      <c r="H127" s="1">
        <f>'Tabulka 5'!I29+'Tabulka 5'!I30</f>
        <v>1288768</v>
      </c>
      <c r="I127" s="1">
        <f>'Tabulka 5'!J29+'Tabulka 5'!J30</f>
        <v>1381582.3870000001</v>
      </c>
      <c r="J127" s="1">
        <f>'Tabulka 5'!K29+'Tabulka 5'!K30</f>
        <v>1551647</v>
      </c>
      <c r="K127" s="1">
        <f>'Tabulka 5'!L29+'Tabulka 5'!L30</f>
        <v>1717923</v>
      </c>
      <c r="L127" s="1">
        <f>'Tabulka 5'!M29+'Tabulka 5'!M30</f>
        <v>1784700</v>
      </c>
      <c r="M127" s="1">
        <f>'Tabulka 5'!N29+'Tabulka 5'!N30</f>
        <v>1862878.0594300001</v>
      </c>
      <c r="N127" s="1">
        <f>'Tabulka 5'!O29+'Tabulka 5'!O30</f>
        <v>1816470.43035</v>
      </c>
      <c r="O127" s="1">
        <f>'Tabulka 5'!P29+'Tabulka 5'!P30</f>
        <v>1927264.93942</v>
      </c>
      <c r="P127" s="1">
        <f>'Tabulka 5'!Q29+'Tabulka 5'!Q30</f>
        <v>1923164</v>
      </c>
      <c r="Q127" s="1">
        <f>'Tabulka 5'!R29+'Tabulka 5'!R30</f>
        <v>1984841.0297399999</v>
      </c>
      <c r="R127" s="1">
        <f>'Tabulka 5'!S29+'Tabulka 5'!S30</f>
        <v>2150279</v>
      </c>
      <c r="S127" s="1">
        <f>'Tabulka 5'!T29+'Tabulka 5'!T30</f>
        <v>2150563</v>
      </c>
      <c r="T127" s="1">
        <f>'Tabulka 5'!U29+'Tabulka 5'!U30</f>
        <v>2154806</v>
      </c>
      <c r="U127" s="1">
        <f>'Tabulka 5'!V29+'Tabulka 5'!V30</f>
        <v>2857057</v>
      </c>
      <c r="V127" s="1">
        <f>'Tabulka 5'!W29+'Tabulka 5'!W30</f>
        <v>2310102.9088699999</v>
      </c>
      <c r="W127" s="1">
        <f>'Tabulka 5'!X29+'Tabulka 5'!X30</f>
        <v>2079592.0911300001</v>
      </c>
      <c r="X127" s="1">
        <f>'Tabulka 5'!Y29+'Tabulka 5'!Y30</f>
        <v>2344909.141350403</v>
      </c>
      <c r="Y127" s="1">
        <f>'Tabulka 5'!Z29+'Tabulka 5'!Z30</f>
        <v>2617438</v>
      </c>
      <c r="Z127" s="1">
        <f>'Tabulka 5'!AA29+'Tabulka 5'!AA30</f>
        <v>1421595</v>
      </c>
      <c r="AA127" s="1">
        <f>'Tabulka 5'!AB29+'Tabulka 5'!AB30</f>
        <v>1464808</v>
      </c>
      <c r="AB127" s="1">
        <f>'Tabulka 5'!AC29+'Tabulka 5'!AC30</f>
        <v>1472263</v>
      </c>
      <c r="AC127" s="1">
        <f>'Tabulka 5'!AD29+'Tabulka 5'!AD30</f>
        <v>1467223</v>
      </c>
    </row>
    <row r="132" spans="1:29" ht="15.75">
      <c r="A132" s="102" t="s">
        <v>130</v>
      </c>
    </row>
    <row r="133" spans="1:29">
      <c r="C133" s="1" t="str">
        <f t="shared" ref="C133:Q133" si="95">C2</f>
        <v>2/1998</v>
      </c>
      <c r="D133" s="1" t="str">
        <f t="shared" si="95"/>
        <v>1/1999</v>
      </c>
      <c r="E133" s="1" t="str">
        <f t="shared" si="95"/>
        <v>2/1999</v>
      </c>
      <c r="F133" s="1" t="str">
        <f t="shared" si="95"/>
        <v>1/2000</v>
      </c>
      <c r="G133" s="1" t="str">
        <f t="shared" si="95"/>
        <v>2/2000</v>
      </c>
      <c r="H133" s="1" t="str">
        <f t="shared" si="95"/>
        <v>1/2001</v>
      </c>
      <c r="I133" s="1" t="str">
        <f t="shared" si="95"/>
        <v>2/2001</v>
      </c>
      <c r="J133" s="1" t="str">
        <f t="shared" si="95"/>
        <v>1/2002</v>
      </c>
      <c r="K133" s="1" t="str">
        <f t="shared" si="95"/>
        <v>2/2002</v>
      </c>
      <c r="L133" s="1" t="str">
        <f t="shared" si="95"/>
        <v>1/2003</v>
      </c>
      <c r="M133" s="1" t="str">
        <f t="shared" si="95"/>
        <v>2/2003</v>
      </c>
      <c r="N133" s="1" t="str">
        <f t="shared" si="95"/>
        <v>1/2004</v>
      </c>
      <c r="O133" s="1" t="str">
        <f t="shared" si="95"/>
        <v>2/2004</v>
      </c>
      <c r="P133" s="1" t="str">
        <f t="shared" si="95"/>
        <v>1/2005</v>
      </c>
      <c r="Q133" s="1" t="str">
        <f t="shared" si="95"/>
        <v>2/2005</v>
      </c>
      <c r="R133" s="1" t="str">
        <f t="shared" ref="R133:X133" si="96">R2</f>
        <v>1/2006</v>
      </c>
      <c r="S133" s="1" t="str">
        <f t="shared" si="96"/>
        <v>2/2006</v>
      </c>
      <c r="T133" s="1" t="str">
        <f t="shared" si="96"/>
        <v>1/2007</v>
      </c>
      <c r="U133" s="1" t="str">
        <f t="shared" si="96"/>
        <v>2/2007</v>
      </c>
      <c r="V133" s="1" t="str">
        <f t="shared" si="96"/>
        <v>1/2008</v>
      </c>
      <c r="W133" s="1" t="str">
        <f t="shared" si="96"/>
        <v>2/2008</v>
      </c>
      <c r="X133" s="1" t="str">
        <f t="shared" si="96"/>
        <v>1/2009</v>
      </c>
      <c r="Y133" s="1" t="str">
        <f>Y2</f>
        <v>2/2009</v>
      </c>
      <c r="Z133" s="1" t="str">
        <f t="shared" ref="Z133:AC133" si="97">Z2</f>
        <v>1/2010</v>
      </c>
      <c r="AA133" s="1" t="str">
        <f t="shared" si="97"/>
        <v>2/2010</v>
      </c>
      <c r="AB133" s="1" t="str">
        <f t="shared" si="97"/>
        <v>1/2011</v>
      </c>
      <c r="AC133" s="1" t="str">
        <f t="shared" si="97"/>
        <v>2/2011</v>
      </c>
    </row>
    <row r="134" spans="1:29">
      <c r="A134" s="1" t="s">
        <v>65</v>
      </c>
      <c r="B134" s="1" t="s">
        <v>67</v>
      </c>
      <c r="C134" s="1">
        <f>'Tabulka 5'!D39</f>
        <v>8272741.9421622995</v>
      </c>
      <c r="D134" s="1">
        <f>'Tabulka 5'!E39</f>
        <v>8764234.2546650004</v>
      </c>
      <c r="E134" s="1">
        <f>'Tabulka 5'!F39</f>
        <v>8471022.5157357994</v>
      </c>
      <c r="F134" s="1">
        <f>'Tabulka 5'!G39</f>
        <v>8649107.8334447555</v>
      </c>
      <c r="G134" s="1">
        <f>'Tabulka 5'!H39</f>
        <v>8411341.6559845433</v>
      </c>
      <c r="H134" s="1">
        <f>'Tabulka 5'!I39</f>
        <v>9182428.9311899282</v>
      </c>
      <c r="I134" s="1">
        <f>'Tabulka 5'!J39</f>
        <v>9076925.4869999997</v>
      </c>
      <c r="J134" s="1">
        <f>'Tabulka 5'!K39</f>
        <v>9950747</v>
      </c>
      <c r="K134" s="1">
        <f>'Tabulka 5'!L39</f>
        <v>9616100</v>
      </c>
      <c r="L134" s="1">
        <f>'Tabulka 5'!M39</f>
        <v>10790389</v>
      </c>
      <c r="M134" s="1">
        <f>'Tabulka 5'!N39</f>
        <v>10469824.17714189</v>
      </c>
      <c r="N134" s="1">
        <f>'Tabulka 5'!O39</f>
        <v>11832026.615017794</v>
      </c>
      <c r="O134" s="1">
        <f>'Tabulka 5'!P39</f>
        <v>11906890.689557895</v>
      </c>
      <c r="P134" s="1">
        <f>'Tabulka 5'!Q39</f>
        <v>12567081</v>
      </c>
      <c r="Q134" s="1">
        <f>'Tabulka 5'!R39</f>
        <v>11651812.336733835</v>
      </c>
      <c r="R134" s="1">
        <f>'Tabulka 5'!S39</f>
        <v>11204013</v>
      </c>
      <c r="S134" s="1">
        <f>'Tabulka 5'!T39</f>
        <v>10546441.587848851</v>
      </c>
      <c r="T134" s="1">
        <f>'Tabulka 5'!U39</f>
        <v>11370748.356049694</v>
      </c>
      <c r="U134" s="1">
        <f>'Tabulka 5'!V39</f>
        <v>11684649.643950306</v>
      </c>
      <c r="V134" s="1">
        <f>'Tabulka 5'!W39</f>
        <v>10714532</v>
      </c>
      <c r="W134" s="1">
        <f>'Tabulka 5'!X39</f>
        <v>11394498</v>
      </c>
      <c r="X134" s="1">
        <f>'Tabulka 5'!Y39</f>
        <v>12576089</v>
      </c>
      <c r="Y134" s="1">
        <f>'Tabulka 5'!Z39</f>
        <v>12195839</v>
      </c>
      <c r="Z134" s="1">
        <f>'Tabulka 5'!AA39</f>
        <v>11968899</v>
      </c>
      <c r="AA134" s="1">
        <f>'Tabulka 5'!AB39</f>
        <v>11311774</v>
      </c>
      <c r="AB134" s="1">
        <f>'Tabulka 5'!AC39</f>
        <v>12028759</v>
      </c>
      <c r="AC134" s="1">
        <f>'Tabulka 5'!AD39</f>
        <v>11341789</v>
      </c>
    </row>
    <row r="135" spans="1:29">
      <c r="A135" s="1" t="s">
        <v>66</v>
      </c>
      <c r="B135" s="1" t="s">
        <v>68</v>
      </c>
      <c r="C135" s="1">
        <f>'Tabulka 5'!D42</f>
        <v>3200438.1088825883</v>
      </c>
      <c r="D135" s="1">
        <f>'Tabulka 5'!E42</f>
        <v>3554511.9282984897</v>
      </c>
      <c r="E135" s="1">
        <f>'Tabulka 5'!F42</f>
        <v>3545205.3013007105</v>
      </c>
      <c r="F135" s="1">
        <f>'Tabulka 5'!G42</f>
        <v>3642394.9683700381</v>
      </c>
      <c r="G135" s="1">
        <f>'Tabulka 5'!H42</f>
        <v>3712055.7422006619</v>
      </c>
      <c r="H135" s="1">
        <f>'Tabulka 5'!I42</f>
        <v>4103446.0396147398</v>
      </c>
      <c r="I135" s="1">
        <f>'Tabulka 5'!J42</f>
        <v>4342756.4840000002</v>
      </c>
      <c r="J135" s="1">
        <f>'Tabulka 5'!K42</f>
        <v>4824901</v>
      </c>
      <c r="K135" s="1">
        <f>'Tabulka 5'!L42</f>
        <v>4737854</v>
      </c>
      <c r="L135" s="1">
        <f>'Tabulka 5'!M42</f>
        <v>5358398</v>
      </c>
      <c r="M135" s="1">
        <f>'Tabulka 5'!N42</f>
        <v>5643690.8826181097</v>
      </c>
      <c r="N135" s="1">
        <f>'Tabulka 5'!O42</f>
        <v>5846797.0159222065</v>
      </c>
      <c r="O135" s="1">
        <f>'Tabulka 5'!P42</f>
        <v>6178135.6422221055</v>
      </c>
      <c r="P135" s="1">
        <f>'Tabulka 5'!Q42</f>
        <v>6394301</v>
      </c>
      <c r="Q135" s="1">
        <f>'Tabulka 5'!R42</f>
        <v>6442128.3153461646</v>
      </c>
      <c r="R135" s="1">
        <f>'Tabulka 5'!S42</f>
        <v>6937554</v>
      </c>
      <c r="S135" s="1">
        <f>'Tabulka 5'!T42</f>
        <v>5253703.4121511485</v>
      </c>
      <c r="T135" s="1">
        <f>'Tabulka 5'!U42</f>
        <v>5144407.6439503059</v>
      </c>
      <c r="U135" s="1">
        <f>'Tabulka 5'!V42</f>
        <v>5367827.3560496941</v>
      </c>
      <c r="V135" s="1">
        <f>'Tabulka 5'!W42</f>
        <v>5095324</v>
      </c>
      <c r="W135" s="1">
        <f>'Tabulka 5'!X42</f>
        <v>5550202</v>
      </c>
      <c r="X135" s="1">
        <f>'Tabulka 5'!Y42</f>
        <v>5852792</v>
      </c>
      <c r="Y135" s="1">
        <f>'Tabulka 5'!Z42</f>
        <v>5884289</v>
      </c>
      <c r="Z135" s="1">
        <f>'Tabulka 5'!AA42</f>
        <v>5567680</v>
      </c>
      <c r="AA135" s="1">
        <f>'Tabulka 5'!AB42</f>
        <v>5430248</v>
      </c>
      <c r="AB135" s="1">
        <f>'Tabulka 5'!AC42</f>
        <v>5510002</v>
      </c>
      <c r="AC135" s="1">
        <f>'Tabulka 5'!AD42</f>
        <v>5253446</v>
      </c>
    </row>
    <row r="136" spans="1:29">
      <c r="M136" s="1">
        <f>SUM(M134:M135)</f>
        <v>16113515.059760001</v>
      </c>
      <c r="O136" s="1">
        <f>SUM(O134:O135)</f>
        <v>18085026.331780002</v>
      </c>
      <c r="Q136" s="1">
        <f>SUM(Q134:Q135)</f>
        <v>18093940.652079999</v>
      </c>
      <c r="S136" s="1">
        <f>SUM(S134:S135)</f>
        <v>15800145</v>
      </c>
      <c r="U136" s="1">
        <f>SUM(U134:U135)</f>
        <v>17052477</v>
      </c>
      <c r="W136" s="1">
        <f>SUM(W134:W135)</f>
        <v>16944700</v>
      </c>
      <c r="Y136" s="1">
        <f>SUM(Y134:Y135)</f>
        <v>18080128</v>
      </c>
      <c r="AA136" s="1">
        <f>SUM(AA134:AA135)</f>
        <v>16742022</v>
      </c>
      <c r="AC136" s="1">
        <f>SUM(AC134:AC135)</f>
        <v>16595235</v>
      </c>
    </row>
    <row r="137" spans="1:29" ht="15.75">
      <c r="A137" s="102" t="s">
        <v>131</v>
      </c>
      <c r="P137" s="118"/>
    </row>
    <row r="138" spans="1:29">
      <c r="C138" s="1" t="str">
        <f t="shared" ref="C138:Q138" si="98">C2</f>
        <v>2/1998</v>
      </c>
      <c r="D138" s="1" t="str">
        <f t="shared" si="98"/>
        <v>1/1999</v>
      </c>
      <c r="E138" s="1" t="str">
        <f t="shared" si="98"/>
        <v>2/1999</v>
      </c>
      <c r="F138" s="1" t="str">
        <f t="shared" si="98"/>
        <v>1/2000</v>
      </c>
      <c r="G138" s="1" t="str">
        <f t="shared" si="98"/>
        <v>2/2000</v>
      </c>
      <c r="H138" s="1" t="str">
        <f t="shared" si="98"/>
        <v>1/2001</v>
      </c>
      <c r="I138" s="1" t="str">
        <f t="shared" si="98"/>
        <v>2/2001</v>
      </c>
      <c r="J138" s="1" t="str">
        <f t="shared" si="98"/>
        <v>1/2002</v>
      </c>
      <c r="K138" s="1" t="str">
        <f t="shared" si="98"/>
        <v>2/2002</v>
      </c>
      <c r="L138" s="1" t="str">
        <f t="shared" si="98"/>
        <v>1/2003</v>
      </c>
      <c r="M138" s="1" t="str">
        <f t="shared" si="98"/>
        <v>2/2003</v>
      </c>
      <c r="N138" s="1" t="str">
        <f t="shared" si="98"/>
        <v>1/2004</v>
      </c>
      <c r="O138" s="1" t="str">
        <f t="shared" si="98"/>
        <v>2/2004</v>
      </c>
      <c r="P138" s="1" t="str">
        <f t="shared" si="98"/>
        <v>1/2005</v>
      </c>
      <c r="Q138" s="1" t="str">
        <f t="shared" si="98"/>
        <v>2/2005</v>
      </c>
      <c r="R138" s="1" t="str">
        <f t="shared" ref="R138:X138" si="99">R2</f>
        <v>1/2006</v>
      </c>
      <c r="S138" s="1" t="str">
        <f t="shared" si="99"/>
        <v>2/2006</v>
      </c>
      <c r="T138" s="1" t="str">
        <f t="shared" si="99"/>
        <v>1/2007</v>
      </c>
      <c r="U138" s="1" t="str">
        <f t="shared" si="99"/>
        <v>2/2007</v>
      </c>
      <c r="V138" s="1" t="str">
        <f t="shared" si="99"/>
        <v>1/2008</v>
      </c>
      <c r="W138" s="1" t="str">
        <f t="shared" si="99"/>
        <v>2/2008</v>
      </c>
      <c r="X138" s="1" t="str">
        <f t="shared" si="99"/>
        <v>1/2009</v>
      </c>
      <c r="Y138" s="1" t="str">
        <f>Y2</f>
        <v>2/2009</v>
      </c>
      <c r="Z138" s="1" t="str">
        <f t="shared" ref="Z138:AA138" si="100">Z2</f>
        <v>1/2010</v>
      </c>
      <c r="AA138" s="1" t="str">
        <f t="shared" si="100"/>
        <v>2/2010</v>
      </c>
      <c r="AB138" s="1" t="str">
        <f t="shared" ref="AB138:AC138" si="101">AB2</f>
        <v>1/2011</v>
      </c>
      <c r="AC138" s="1" t="str">
        <f t="shared" si="101"/>
        <v>2/2011</v>
      </c>
    </row>
    <row r="139" spans="1:29">
      <c r="A139" s="1" t="s">
        <v>83</v>
      </c>
      <c r="B139" s="1" t="s">
        <v>67</v>
      </c>
      <c r="C139" s="1">
        <f>'Tabulka 5'!D45</f>
        <v>711414.17114531307</v>
      </c>
      <c r="D139" s="1">
        <f>'Tabulka 5'!E45</f>
        <v>920302.95414761116</v>
      </c>
      <c r="E139" s="1">
        <f>'Tabulka 5'!F45</f>
        <v>930445.10668738885</v>
      </c>
      <c r="F139" s="1">
        <f>'Tabulka 5'!G45</f>
        <v>1031952.0854003958</v>
      </c>
      <c r="G139" s="1">
        <f>'Tabulka 5'!H45</f>
        <v>1018095.1123911042</v>
      </c>
      <c r="H139" s="1">
        <f>'Tabulka 5'!I45</f>
        <v>1116926.3702118932</v>
      </c>
      <c r="I139" s="1">
        <f>'Tabulka 5'!J45</f>
        <v>1101406.0959999999</v>
      </c>
      <c r="J139" s="1">
        <f>'Tabulka 5'!K45</f>
        <v>1219414</v>
      </c>
      <c r="K139" s="1">
        <f>'Tabulka 5'!L45</f>
        <v>1174789</v>
      </c>
      <c r="L139" s="1">
        <f>'Tabulka 5'!M45</f>
        <v>1301189</v>
      </c>
      <c r="M139" s="1">
        <f>'Tabulka 5'!N45</f>
        <v>1325424.7542646299</v>
      </c>
      <c r="N139" s="1">
        <f>'Tabulka 5'!O45</f>
        <v>1420249.0229559555</v>
      </c>
      <c r="O139" s="1">
        <f>'Tabulka 5'!P45</f>
        <v>1394520.4681301881</v>
      </c>
      <c r="P139" s="1">
        <f>'Tabulka 5'!Q45</f>
        <v>1578471</v>
      </c>
      <c r="Q139" s="1">
        <f>'Tabulka 5'!R45</f>
        <v>1549740.3417770816</v>
      </c>
      <c r="R139" s="1">
        <f>'Tabulka 5'!S45</f>
        <v>1521606</v>
      </c>
      <c r="S139" s="1">
        <f>'Tabulka 5'!T45</f>
        <v>1510198.969595521</v>
      </c>
      <c r="T139" s="1">
        <f>'Tabulka 5'!U45</f>
        <v>1661002.1842049544</v>
      </c>
      <c r="U139" s="1">
        <f>'Tabulka 5'!V45</f>
        <v>1745378.8157950456</v>
      </c>
      <c r="V139" s="1">
        <f>'Tabulka 5'!W45</f>
        <v>1813809</v>
      </c>
      <c r="W139" s="1">
        <f>'Tabulka 5'!X45</f>
        <v>1888222</v>
      </c>
      <c r="X139" s="1">
        <f>'Tabulka 5'!Y45</f>
        <v>1952756</v>
      </c>
      <c r="Y139" s="1">
        <f>'Tabulka 5'!Z45</f>
        <v>1932228</v>
      </c>
      <c r="Z139" s="1">
        <f>'Tabulka 5'!AA45</f>
        <v>1962384</v>
      </c>
      <c r="AA139" s="1">
        <f>'Tabulka 5'!AB45</f>
        <v>1963123</v>
      </c>
      <c r="AB139" s="1">
        <f>'Tabulka 5'!AC45</f>
        <v>2039415</v>
      </c>
      <c r="AC139" s="1">
        <f>'Tabulka 5'!AD45</f>
        <v>2083941</v>
      </c>
    </row>
    <row r="140" spans="1:29">
      <c r="A140" s="1" t="s">
        <v>84</v>
      </c>
      <c r="B140" s="1" t="s">
        <v>68</v>
      </c>
      <c r="C140" s="1">
        <f>'Tabulka 5'!D46</f>
        <v>534242.55809982191</v>
      </c>
      <c r="D140" s="1">
        <f>'Tabulka 5'!E46</f>
        <v>462286.01360067935</v>
      </c>
      <c r="E140" s="1">
        <f>'Tabulka 5'!F46</f>
        <v>483033.92556432064</v>
      </c>
      <c r="F140" s="1">
        <f>'Tabulka 5'!G46</f>
        <v>480399.56865473598</v>
      </c>
      <c r="G140" s="1">
        <f>'Tabulka 5'!H46</f>
        <v>485718.63355376403</v>
      </c>
      <c r="H140" s="1">
        <f>'Tabulka 5'!I46</f>
        <v>544388.67476471583</v>
      </c>
      <c r="I140" s="1">
        <f>'Tabulka 5'!J46</f>
        <v>560917.87100000004</v>
      </c>
      <c r="J140" s="1">
        <f>'Tabulka 5'!K46</f>
        <v>633354</v>
      </c>
      <c r="K140" s="1">
        <f>'Tabulka 5'!L46</f>
        <v>602455</v>
      </c>
      <c r="L140" s="1">
        <f>'Tabulka 5'!M46</f>
        <v>674435</v>
      </c>
      <c r="M140" s="1">
        <f>'Tabulka 5'!N46</f>
        <v>660800.84023537498</v>
      </c>
      <c r="N140" s="1">
        <f>'Tabulka 5'!O46</f>
        <v>720856.16831404436</v>
      </c>
      <c r="O140" s="1">
        <f>'Tabulka 5'!P46</f>
        <v>695499.59847981203</v>
      </c>
      <c r="P140" s="1">
        <f>'Tabulka 5'!Q46</f>
        <v>671638</v>
      </c>
      <c r="Q140" s="1">
        <f>'Tabulka 5'!R46</f>
        <v>707046.05827291834</v>
      </c>
      <c r="R140" s="1">
        <f>'Tabulka 5'!S46</f>
        <v>744539</v>
      </c>
      <c r="S140" s="1">
        <f>'Tabulka 5'!T46</f>
        <v>721965.03040447901</v>
      </c>
      <c r="T140" s="1">
        <f>'Tabulka 5'!U46</f>
        <v>880589.81579504558</v>
      </c>
      <c r="U140" s="1">
        <f>'Tabulka 5'!V46</f>
        <v>881432.18420495442</v>
      </c>
      <c r="V140" s="1">
        <f>'Tabulka 5'!W46</f>
        <v>950827</v>
      </c>
      <c r="W140" s="1">
        <f>'Tabulka 5'!X46</f>
        <v>990770</v>
      </c>
      <c r="X140" s="1">
        <f>'Tabulka 5'!Y46</f>
        <v>1037430</v>
      </c>
      <c r="Y140" s="1">
        <f>'Tabulka 5'!Z46</f>
        <v>1029735</v>
      </c>
      <c r="Z140" s="1">
        <f>'Tabulka 5'!AA46</f>
        <v>1054124</v>
      </c>
      <c r="AA140" s="1">
        <f>'Tabulka 5'!AB46</f>
        <v>1023437</v>
      </c>
      <c r="AB140" s="1">
        <f>'Tabulka 5'!AC46</f>
        <v>1070287</v>
      </c>
      <c r="AC140" s="1">
        <f>'Tabulka 5'!AD46</f>
        <v>1102511</v>
      </c>
    </row>
    <row r="144" spans="1:29" ht="16.5" thickBot="1">
      <c r="A144" s="102" t="s">
        <v>148</v>
      </c>
    </row>
    <row r="145" spans="1:15" ht="13.5" thickBot="1">
      <c r="A145" s="327"/>
      <c r="B145" s="328"/>
      <c r="C145" s="329"/>
      <c r="D145" s="189" t="s">
        <v>45</v>
      </c>
      <c r="E145" s="190" t="s">
        <v>46</v>
      </c>
      <c r="F145" s="190" t="s">
        <v>71</v>
      </c>
      <c r="G145" s="190" t="s">
        <v>78</v>
      </c>
      <c r="H145" s="190" t="s">
        <v>80</v>
      </c>
      <c r="I145" s="191" t="s">
        <v>166</v>
      </c>
      <c r="J145" s="190" t="s">
        <v>203</v>
      </c>
      <c r="K145" s="191" t="s">
        <v>204</v>
      </c>
      <c r="L145" s="191" t="s">
        <v>217</v>
      </c>
      <c r="M145" s="191" t="s">
        <v>226</v>
      </c>
      <c r="N145" s="191" t="s">
        <v>239</v>
      </c>
      <c r="O145" s="191" t="s">
        <v>246</v>
      </c>
    </row>
    <row r="146" spans="1:15">
      <c r="A146" s="321" t="s">
        <v>37</v>
      </c>
      <c r="B146" s="322"/>
      <c r="C146" s="323"/>
      <c r="D146" s="125">
        <f>'Tabulka 5'!G5+'Tabulka 5'!H5</f>
        <v>110367071.03</v>
      </c>
      <c r="E146" s="119">
        <f>'Tabulka 5'!I5+'Tabulka 5'!J5</f>
        <v>122439251.65000001</v>
      </c>
      <c r="F146" s="119">
        <f>'Tabulka 5'!K5+'Tabulka 5'!L5</f>
        <v>136067904</v>
      </c>
      <c r="G146" s="119">
        <f>'Tabulka 5'!M5+'Tabulka 5'!N5</f>
        <v>144673147</v>
      </c>
      <c r="H146" s="119">
        <f>'Tabulka 5'!O5+'Tabulka 5'!P5</f>
        <v>155489098.42741001</v>
      </c>
      <c r="I146" s="192">
        <f>'Tabulka 5'!Q5+'Tabulka 5'!R5</f>
        <v>162447662.41900998</v>
      </c>
      <c r="J146" s="193">
        <f>'Tabulka 5'!S5+'Tabulka 5'!T5</f>
        <v>167070444</v>
      </c>
      <c r="K146" s="196">
        <f>'Tabulka 5'!U5+'Tabulka 5'!V5</f>
        <v>180594821</v>
      </c>
      <c r="L146" s="196">
        <f>'Tabulka 5'!W5+'Tabulka 5'!X5</f>
        <v>191944827</v>
      </c>
      <c r="M146" s="196">
        <f>'Tabulka 5'!Y5+'Tabulka 5'!Z5</f>
        <v>210838689</v>
      </c>
      <c r="N146" s="196">
        <f>'Tabulka 5'!AA5+'Tabulka 5'!AB5</f>
        <v>215581651</v>
      </c>
      <c r="O146" s="196">
        <f>'Tabulka 5'!AC5+'Tabulka 5'!AD5</f>
        <v>219167473</v>
      </c>
    </row>
    <row r="147" spans="1:15" ht="13.5" thickBot="1">
      <c r="A147" s="324" t="s">
        <v>153</v>
      </c>
      <c r="B147" s="325"/>
      <c r="C147" s="326"/>
      <c r="D147" s="126">
        <f>('Tabulka 1,2,3'!F7+'Tabulka 1,2,3'!G7)*1000</f>
        <v>115209929.51269999</v>
      </c>
      <c r="E147" s="120">
        <f>('Tabulka 1,2,3'!H7+'Tabulka 1,2,3'!I7)*1000</f>
        <v>128237583.33545999</v>
      </c>
      <c r="F147" s="120">
        <f>('Tabulka 1,2,3'!J7+'Tabulka 1,2,3'!K7)*1000</f>
        <v>134796638.67000002</v>
      </c>
      <c r="G147" s="120">
        <f>('Tabulka 1,2,3'!L7+'Tabulka 1,2,3'!M7)*1000</f>
        <v>143751840.34005335</v>
      </c>
      <c r="H147" s="120">
        <f>('Tabulka 1,2,3'!N7+'Tabulka 1,2,3'!O7)*1000</f>
        <v>154869697.94799331</v>
      </c>
      <c r="I147" s="194">
        <f>('Tabulka 1,2,3'!P7+'Tabulka 1,2,3'!Q7)*1000</f>
        <v>163571214.46370003</v>
      </c>
      <c r="J147" s="195">
        <f>('Tabulka 1,2,3'!R7+'Tabulka 1,2,3'!S7)*1000</f>
        <v>180351575.29100001</v>
      </c>
      <c r="K147" s="197">
        <f>('Tabulka 1,2,3'!T7+'Tabulka 1,2,3'!U7)*1000</f>
        <v>199200858.87399998</v>
      </c>
      <c r="L147" s="197">
        <f>('Tabulka 1,2,3'!V7+'Tabulka 1,2,3'!W7)*1000</f>
        <v>208924601.90677997</v>
      </c>
      <c r="M147" s="197">
        <f>('Tabulka 1,2,3'!X7+'Tabulka 1,2,3'!Y7)*1000</f>
        <v>208797863.12737003</v>
      </c>
      <c r="N147" s="197">
        <f>('Tabulka 1,2,3'!Z7+'Tabulka 1,2,3'!AA7)*1000</f>
        <v>212717903.28423998</v>
      </c>
      <c r="O147" s="197">
        <f>('Tabulka 1,2,3'!AB7+'Tabulka 1,2,3'!AC7)*1000</f>
        <v>215579935.68737996</v>
      </c>
    </row>
    <row r="148" spans="1:15">
      <c r="A148" s="321" t="s">
        <v>149</v>
      </c>
      <c r="B148" s="322"/>
      <c r="C148" s="323"/>
      <c r="D148" s="127">
        <f>D146/$D146</f>
        <v>1</v>
      </c>
      <c r="E148" s="123">
        <f t="shared" ref="E148:H149" si="102">E146/D146</f>
        <v>1.1093820874952687</v>
      </c>
      <c r="F148" s="123">
        <f t="shared" si="102"/>
        <v>1.1113095038260958</v>
      </c>
      <c r="G148" s="123">
        <f t="shared" si="102"/>
        <v>1.0632422690952894</v>
      </c>
      <c r="H148" s="123">
        <f t="shared" si="102"/>
        <v>1.0747612922763752</v>
      </c>
      <c r="I148" s="123">
        <f t="shared" ref="I148:M149" si="103">I146/H146</f>
        <v>1.044752745124756</v>
      </c>
      <c r="J148" s="123">
        <f t="shared" si="103"/>
        <v>1.0284570520261858</v>
      </c>
      <c r="K148" s="124">
        <f>K146/J146</f>
        <v>1.0809501469930851</v>
      </c>
      <c r="L148" s="124">
        <f>L146/K146</f>
        <v>1.0628479041489236</v>
      </c>
      <c r="M148" s="124">
        <f>M146/L146</f>
        <v>1.0984338171301693</v>
      </c>
      <c r="N148" s="124">
        <f>N146/M146</f>
        <v>1.0224956910066918</v>
      </c>
      <c r="O148" s="124">
        <f>O146/N146</f>
        <v>1.0166332430583342</v>
      </c>
    </row>
    <row r="149" spans="1:15" ht="13.5" thickBot="1">
      <c r="A149" s="324" t="s">
        <v>150</v>
      </c>
      <c r="B149" s="325"/>
      <c r="C149" s="326"/>
      <c r="D149" s="128">
        <f>D147/$D147</f>
        <v>1</v>
      </c>
      <c r="E149" s="121">
        <f t="shared" si="102"/>
        <v>1.1130775261981556</v>
      </c>
      <c r="F149" s="121">
        <f t="shared" si="102"/>
        <v>1.0511476835724674</v>
      </c>
      <c r="G149" s="121">
        <f t="shared" si="102"/>
        <v>1.0664349034101426</v>
      </c>
      <c r="H149" s="121">
        <f t="shared" si="102"/>
        <v>1.0773406279991966</v>
      </c>
      <c r="I149" s="121">
        <f t="shared" si="103"/>
        <v>1.0561860495048474</v>
      </c>
      <c r="J149" s="121">
        <f t="shared" si="103"/>
        <v>1.1025874930519874</v>
      </c>
      <c r="K149" s="122">
        <f t="shared" si="103"/>
        <v>1.1045141055884118</v>
      </c>
      <c r="L149" s="122">
        <f>L147/K147</f>
        <v>1.0488137605818784</v>
      </c>
      <c r="M149" s="122">
        <f t="shared" si="103"/>
        <v>0.99939337551320795</v>
      </c>
      <c r="N149" s="122">
        <f>N147/M147</f>
        <v>1.0187743308200365</v>
      </c>
      <c r="O149" s="122">
        <f>O147/N147</f>
        <v>1.0134545910755601</v>
      </c>
    </row>
    <row r="150" spans="1:15">
      <c r="A150" s="321" t="s">
        <v>152</v>
      </c>
      <c r="B150" s="322"/>
      <c r="C150" s="323"/>
      <c r="D150" s="127">
        <f t="shared" ref="D150:H151" si="104">D146/$D146</f>
        <v>1</v>
      </c>
      <c r="E150" s="127">
        <f t="shared" si="104"/>
        <v>1.1093820874952687</v>
      </c>
      <c r="F150" s="127">
        <f t="shared" si="104"/>
        <v>1.2328668572079255</v>
      </c>
      <c r="G150" s="127">
        <f t="shared" si="104"/>
        <v>1.310836154750133</v>
      </c>
      <c r="H150" s="127">
        <f t="shared" si="104"/>
        <v>1.4088359596418476</v>
      </c>
      <c r="I150" s="127">
        <f t="shared" ref="I150:L151" si="105">I146/$D146</f>
        <v>1.4718852362662902</v>
      </c>
      <c r="J150" s="127">
        <f t="shared" si="105"/>
        <v>1.5137707510112945</v>
      </c>
      <c r="K150" s="129">
        <f t="shared" si="105"/>
        <v>1.6363107158194918</v>
      </c>
      <c r="L150" s="129">
        <f t="shared" si="105"/>
        <v>1.7391494148451716</v>
      </c>
      <c r="M150" s="129">
        <f t="shared" ref="M150:O151" si="106">M146/$D146</f>
        <v>1.9103405303080825</v>
      </c>
      <c r="N150" s="129">
        <f t="shared" si="106"/>
        <v>1.953314960595453</v>
      </c>
      <c r="O150" s="129">
        <f t="shared" si="106"/>
        <v>1.9858049231045178</v>
      </c>
    </row>
    <row r="151" spans="1:15" ht="13.5" thickBot="1">
      <c r="A151" s="324" t="s">
        <v>151</v>
      </c>
      <c r="B151" s="325"/>
      <c r="C151" s="326"/>
      <c r="D151" s="130">
        <f t="shared" si="104"/>
        <v>1</v>
      </c>
      <c r="E151" s="130">
        <f t="shared" si="104"/>
        <v>1.1130775261981556</v>
      </c>
      <c r="F151" s="130">
        <f t="shared" si="104"/>
        <v>1.1700088632997636</v>
      </c>
      <c r="G151" s="130">
        <f t="shared" si="104"/>
        <v>1.2477382891220941</v>
      </c>
      <c r="H151" s="130">
        <f t="shared" si="104"/>
        <v>1.3442391519814401</v>
      </c>
      <c r="I151" s="130">
        <f t="shared" si="105"/>
        <v>1.4197666395210233</v>
      </c>
      <c r="J151" s="130">
        <f t="shared" si="105"/>
        <v>1.5654169397883297</v>
      </c>
      <c r="K151" s="131">
        <f t="shared" si="105"/>
        <v>1.7290250911232559</v>
      </c>
      <c r="L151" s="131">
        <f t="shared" si="105"/>
        <v>1.8134253079614071</v>
      </c>
      <c r="M151" s="131">
        <f t="shared" si="106"/>
        <v>1.812325239764629</v>
      </c>
      <c r="N151" s="131">
        <f t="shared" si="106"/>
        <v>1.8463504333694722</v>
      </c>
      <c r="O151" s="131">
        <f t="shared" si="106"/>
        <v>1.8711923234326415</v>
      </c>
    </row>
    <row r="179" spans="1:1">
      <c r="A179" s="1" t="s">
        <v>54</v>
      </c>
    </row>
  </sheetData>
  <mergeCells count="7">
    <mergeCell ref="A150:C150"/>
    <mergeCell ref="A151:C151"/>
    <mergeCell ref="A145:C145"/>
    <mergeCell ref="A146:C146"/>
    <mergeCell ref="A147:C147"/>
    <mergeCell ref="A148:C148"/>
    <mergeCell ref="A149:C149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8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15</vt:i4>
      </vt:variant>
    </vt:vector>
  </HeadingPairs>
  <TitlesOfParts>
    <vt:vector size="28" baseType="lpstr">
      <vt:lpstr>Tabulka 1,2,3</vt:lpstr>
      <vt:lpstr>Graf 1,2,3</vt:lpstr>
      <vt:lpstr>Tabulka 4a)b)</vt:lpstr>
      <vt:lpstr>Graf 4a)b)</vt:lpstr>
      <vt:lpstr>Tabulka 5</vt:lpstr>
      <vt:lpstr>Graf 5</vt:lpstr>
      <vt:lpstr>Graf 6</vt:lpstr>
      <vt:lpstr>Graf 7</vt:lpstr>
      <vt:lpstr>Graf 8</vt:lpstr>
      <vt:lpstr>Graf 9a až 9o</vt:lpstr>
      <vt:lpstr>Graf 10a)b)</vt:lpstr>
      <vt:lpstr>Graf 11</vt:lpstr>
      <vt:lpstr>NETISKNOUT_vst.data</vt:lpstr>
      <vt:lpstr>'Graf 8'!Názvy_tisku</vt:lpstr>
      <vt:lpstr>'Graf 9a až 9o'!Názvy_tisku</vt:lpstr>
      <vt:lpstr>'Graf 1,2,3'!Oblast_tisku</vt:lpstr>
      <vt:lpstr>'Graf 10a)b)'!Oblast_tisku</vt:lpstr>
      <vt:lpstr>'Graf 11'!Oblast_tisku</vt:lpstr>
      <vt:lpstr>'Graf 4a)b)'!Oblast_tisku</vt:lpstr>
      <vt:lpstr>'Graf 5'!Oblast_tisku</vt:lpstr>
      <vt:lpstr>'Graf 6'!Oblast_tisku</vt:lpstr>
      <vt:lpstr>'Graf 7'!Oblast_tisku</vt:lpstr>
      <vt:lpstr>'Graf 8'!Oblast_tisku</vt:lpstr>
      <vt:lpstr>'Graf 9a až 9o'!Oblast_tisku</vt:lpstr>
      <vt:lpstr>NETISKNOUT_vst.data!Oblast_tisku</vt:lpstr>
      <vt:lpstr>'Tabulka 1,2,3'!Oblast_tisku</vt:lpstr>
      <vt:lpstr>'Tabulka 4a)b)'!Oblast_tisku</vt:lpstr>
      <vt:lpstr>'Tabulka 5'!Oblast_tisku</vt:lpstr>
    </vt:vector>
  </TitlesOfParts>
  <Company>VZP ČR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Josef Litman</dc:creator>
  <cp:lastModifiedBy>RGo</cp:lastModifiedBy>
  <cp:lastPrinted>2012-05-10T07:51:44Z</cp:lastPrinted>
  <dcterms:created xsi:type="dcterms:W3CDTF">2002-04-05T13:09:22Z</dcterms:created>
  <dcterms:modified xsi:type="dcterms:W3CDTF">2012-05-18T14:06:19Z</dcterms:modified>
</cp:coreProperties>
</file>