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2600" windowHeight="12060"/>
  </bookViews>
  <sheets>
    <sheet name="prijmy_2011_odhad_2012_2013" sheetId="16" r:id="rId1"/>
  </sheets>
  <definedNames>
    <definedName name="date">#REF!</definedName>
  </definedNames>
  <calcPr calcId="125725"/>
</workbook>
</file>

<file path=xl/calcChain.xml><?xml version="1.0" encoding="utf-8"?>
<calcChain xmlns="http://schemas.openxmlformats.org/spreadsheetml/2006/main">
  <c r="D72" i="16"/>
  <c r="D64"/>
  <c r="F64" s="1"/>
  <c r="D47" l="1"/>
  <c r="F47" s="1"/>
  <c r="D48"/>
  <c r="F48" s="1"/>
  <c r="D49"/>
  <c r="D50"/>
  <c r="F50" s="1"/>
  <c r="D51"/>
  <c r="F51" s="1"/>
  <c r="D52"/>
  <c r="F52" s="1"/>
  <c r="D53"/>
  <c r="D54"/>
  <c r="F54" s="1"/>
  <c r="D55"/>
  <c r="D56"/>
  <c r="F56" s="1"/>
  <c r="D57"/>
  <c r="D46"/>
  <c r="F36"/>
  <c r="F35"/>
  <c r="B58"/>
  <c r="F33"/>
  <c r="F32"/>
  <c r="F31"/>
  <c r="F30"/>
  <c r="F29"/>
  <c r="E58"/>
  <c r="C58"/>
  <c r="F57"/>
  <c r="F55"/>
  <c r="F53"/>
  <c r="F49"/>
  <c r="E24"/>
  <c r="E25" s="1"/>
  <c r="B41"/>
  <c r="C41"/>
  <c r="B24"/>
  <c r="B25" s="1"/>
  <c r="C24"/>
  <c r="C25" s="1"/>
  <c r="F22"/>
  <c r="F23"/>
  <c r="F19"/>
  <c r="F20"/>
  <c r="F21"/>
  <c r="F39"/>
  <c r="F34"/>
  <c r="F38"/>
  <c r="F37"/>
  <c r="F40"/>
  <c r="E41"/>
  <c r="D24"/>
  <c r="E65" l="1"/>
  <c r="E66"/>
  <c r="E59"/>
  <c r="C60"/>
  <c r="D25"/>
  <c r="B60"/>
  <c r="E60"/>
  <c r="E42"/>
  <c r="B42"/>
  <c r="C42"/>
  <c r="F24"/>
  <c r="F25" s="1"/>
  <c r="D58"/>
  <c r="D60" s="1"/>
  <c r="C59"/>
  <c r="B59"/>
  <c r="F46"/>
  <c r="D41"/>
  <c r="F41"/>
  <c r="E72" l="1"/>
  <c r="F58"/>
  <c r="D42"/>
  <c r="D59"/>
  <c r="F42"/>
  <c r="F65" l="1"/>
  <c r="F66"/>
  <c r="E74"/>
  <c r="E73"/>
  <c r="F72"/>
  <c r="F74" s="1"/>
  <c r="F60"/>
  <c r="F59"/>
  <c r="F73" l="1"/>
</calcChain>
</file>

<file path=xl/sharedStrings.xml><?xml version="1.0" encoding="utf-8"?>
<sst xmlns="http://schemas.openxmlformats.org/spreadsheetml/2006/main" count="96" uniqueCount="46">
  <si>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</si>
  <si>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</si>
  <si>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</si>
  <si>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</si>
  <si>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</si>
  <si>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</si>
  <si>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</si>
  <si>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</si>
  <si>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</si>
  <si>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</si>
  <si>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</si>
  <si>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</si>
  <si>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měsíc</t>
  </si>
  <si>
    <t>platby stát (Kč)</t>
  </si>
  <si>
    <t>p. pojištěnců</t>
  </si>
  <si>
    <t>p. poj. stát</t>
  </si>
  <si>
    <t>příjem ZP (Kč)</t>
  </si>
  <si>
    <t xml:space="preserve"> </t>
  </si>
  <si>
    <t>celkem 2008</t>
  </si>
  <si>
    <t>Rok 2008</t>
  </si>
  <si>
    <t>2009/2008 v %</t>
  </si>
  <si>
    <t>2008/2007 v %</t>
  </si>
  <si>
    <t>celkem 2009</t>
  </si>
  <si>
    <t>Rok 2010</t>
  </si>
  <si>
    <t>celkem 2010</t>
  </si>
  <si>
    <t>2010/2009 v %</t>
  </si>
  <si>
    <t>Rok 2011</t>
  </si>
  <si>
    <t>celkem 2011</t>
  </si>
  <si>
    <t>2011/2010 v %</t>
  </si>
  <si>
    <t>723 Kč</t>
  </si>
  <si>
    <t>celkem 2012</t>
  </si>
  <si>
    <t>2012/2011 v %</t>
  </si>
  <si>
    <t>2012/2010 v %</t>
  </si>
  <si>
    <t>celkem 2013</t>
  </si>
  <si>
    <t>2013/2012 v %</t>
  </si>
  <si>
    <t>2013/2011 v %</t>
  </si>
  <si>
    <t>723</t>
  </si>
  <si>
    <t>Zrušení stropů u vyměřovacího základ pro platbu pojistného od roku 2013</t>
  </si>
  <si>
    <t xml:space="preserve"> - odhadovaný efekt (Kč):</t>
  </si>
  <si>
    <t>Rok 2013 bez vlivu zrušení stropu VZ</t>
  </si>
  <si>
    <t>Rok 2012 - odhad</t>
  </si>
  <si>
    <t>Rok 2013 - odhad</t>
  </si>
  <si>
    <t>(aktualizace k duben 2012)</t>
  </si>
  <si>
    <t>Odhad vývoje příjmu veřejného zdravotního pojištění v ČR na rok 2012 a 2013</t>
  </si>
  <si>
    <t>Platba státu:</t>
  </si>
  <si>
    <t>výběr pojistného (Kč)</t>
  </si>
</sst>
</file>

<file path=xl/styles.xml><?xml version="1.0" encoding="utf-8"?>
<styleSheet xmlns="http://schemas.openxmlformats.org/spreadsheetml/2006/main">
  <numFmts count="4">
    <numFmt numFmtId="164" formatCode="0.0"/>
    <numFmt numFmtId="165" formatCode="#,##0.0"/>
    <numFmt numFmtId="166" formatCode="#,##0.000"/>
    <numFmt numFmtId="167" formatCode="#,##0.0000"/>
  </numFmts>
  <fonts count="8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i/>
      <sz val="10"/>
      <name val="Arial CE"/>
      <charset val="238"/>
    </font>
    <font>
      <sz val="12"/>
      <name val="Arial CE"/>
      <charset val="238"/>
    </font>
    <font>
      <b/>
      <u/>
      <sz val="16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0" fillId="0" borderId="4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0" fontId="4" fillId="0" borderId="0" xfId="0" applyFont="1"/>
    <xf numFmtId="3" fontId="0" fillId="0" borderId="5" xfId="0" applyNumberFormat="1" applyBorder="1" applyAlignment="1">
      <alignment horizontal="right"/>
    </xf>
    <xf numFmtId="0" fontId="0" fillId="0" borderId="7" xfId="0" applyBorder="1"/>
    <xf numFmtId="3" fontId="0" fillId="0" borderId="8" xfId="0" applyNumberFormat="1" applyBorder="1" applyAlignment="1">
      <alignment horizontal="right"/>
    </xf>
    <xf numFmtId="3" fontId="0" fillId="0" borderId="10" xfId="0" applyNumberFormat="1" applyBorder="1" applyAlignment="1">
      <alignment horizontal="right"/>
    </xf>
    <xf numFmtId="3" fontId="0" fillId="0" borderId="14" xfId="0" applyNumberFormat="1" applyBorder="1" applyAlignment="1">
      <alignment horizontal="right"/>
    </xf>
    <xf numFmtId="3" fontId="0" fillId="0" borderId="15" xfId="0" applyNumberFormat="1" applyBorder="1" applyAlignment="1">
      <alignment horizontal="right"/>
    </xf>
    <xf numFmtId="0" fontId="0" fillId="2" borderId="16" xfId="0" applyFill="1" applyBorder="1"/>
    <xf numFmtId="0" fontId="0" fillId="2" borderId="17" xfId="0" applyFill="1" applyBorder="1"/>
    <xf numFmtId="0" fontId="3" fillId="0" borderId="0" xfId="0" applyFont="1"/>
    <xf numFmtId="3" fontId="1" fillId="0" borderId="14" xfId="0" applyNumberFormat="1" applyFont="1" applyBorder="1" applyAlignment="1">
      <alignment horizontal="right"/>
    </xf>
    <xf numFmtId="3" fontId="3" fillId="2" borderId="21" xfId="0" applyNumberFormat="1" applyFont="1" applyFill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3" fontId="0" fillId="0" borderId="20" xfId="0" applyNumberFormat="1" applyBorder="1" applyAlignment="1">
      <alignment horizontal="right"/>
    </xf>
    <xf numFmtId="3" fontId="0" fillId="0" borderId="21" xfId="0" applyNumberFormat="1" applyBorder="1" applyAlignment="1">
      <alignment horizontal="right"/>
    </xf>
    <xf numFmtId="3" fontId="0" fillId="0" borderId="25" xfId="0" applyNumberFormat="1" applyBorder="1" applyAlignment="1">
      <alignment horizontal="right"/>
    </xf>
    <xf numFmtId="0" fontId="5" fillId="0" borderId="0" xfId="0" applyFont="1"/>
    <xf numFmtId="3" fontId="0" fillId="0" borderId="26" xfId="0" applyNumberFormat="1" applyBorder="1" applyAlignment="1">
      <alignment horizontal="right"/>
    </xf>
    <xf numFmtId="164" fontId="0" fillId="2" borderId="14" xfId="0" applyNumberFormat="1" applyFill="1" applyBorder="1"/>
    <xf numFmtId="165" fontId="3" fillId="2" borderId="19" xfId="0" applyNumberFormat="1" applyFont="1" applyFill="1" applyBorder="1" applyAlignment="1">
      <alignment horizontal="right"/>
    </xf>
    <xf numFmtId="0" fontId="3" fillId="2" borderId="16" xfId="0" applyFont="1" applyFill="1" applyBorder="1"/>
    <xf numFmtId="0" fontId="0" fillId="2" borderId="3" xfId="0" applyFill="1" applyBorder="1"/>
    <xf numFmtId="3" fontId="3" fillId="2" borderId="27" xfId="0" applyNumberFormat="1" applyFont="1" applyFill="1" applyBorder="1" applyAlignment="1">
      <alignment horizontal="right"/>
    </xf>
    <xf numFmtId="3" fontId="3" fillId="2" borderId="21" xfId="0" applyNumberFormat="1" applyFont="1" applyFill="1" applyBorder="1" applyAlignment="1">
      <alignment horizontal="right"/>
    </xf>
    <xf numFmtId="3" fontId="3" fillId="2" borderId="20" xfId="0" applyNumberFormat="1" applyFont="1" applyFill="1" applyBorder="1"/>
    <xf numFmtId="164" fontId="0" fillId="2" borderId="28" xfId="0" applyNumberFormat="1" applyFill="1" applyBorder="1"/>
    <xf numFmtId="3" fontId="3" fillId="2" borderId="20" xfId="0" applyNumberFormat="1" applyFont="1" applyFill="1" applyBorder="1" applyAlignment="1">
      <alignment horizontal="right"/>
    </xf>
    <xf numFmtId="165" fontId="3" fillId="2" borderId="18" xfId="0" applyNumberFormat="1" applyFont="1" applyFill="1" applyBorder="1" applyAlignment="1">
      <alignment horizontal="right"/>
    </xf>
    <xf numFmtId="3" fontId="3" fillId="2" borderId="26" xfId="0" applyNumberFormat="1" applyFont="1" applyFill="1" applyBorder="1"/>
    <xf numFmtId="164" fontId="0" fillId="2" borderId="15" xfId="0" applyNumberFormat="1" applyFill="1" applyBorder="1"/>
    <xf numFmtId="3" fontId="3" fillId="2" borderId="26" xfId="0" applyNumberFormat="1" applyFont="1" applyFill="1" applyBorder="1" applyAlignment="1">
      <alignment horizontal="right"/>
    </xf>
    <xf numFmtId="165" fontId="3" fillId="2" borderId="30" xfId="0" applyNumberFormat="1" applyFont="1" applyFill="1" applyBorder="1" applyAlignment="1">
      <alignment horizontal="right"/>
    </xf>
    <xf numFmtId="3" fontId="0" fillId="0" borderId="28" xfId="0" applyNumberFormat="1" applyBorder="1" applyAlignment="1">
      <alignment horizontal="right"/>
    </xf>
    <xf numFmtId="4" fontId="3" fillId="2" borderId="19" xfId="0" applyNumberFormat="1" applyFont="1" applyFill="1" applyBorder="1" applyAlignment="1">
      <alignment horizontal="right"/>
    </xf>
    <xf numFmtId="4" fontId="3" fillId="2" borderId="29" xfId="0" applyNumberFormat="1" applyFont="1" applyFill="1" applyBorder="1" applyAlignment="1">
      <alignment horizontal="right"/>
    </xf>
    <xf numFmtId="4" fontId="3" fillId="2" borderId="30" xfId="0" applyNumberFormat="1" applyFont="1" applyFill="1" applyBorder="1" applyAlignment="1">
      <alignment horizontal="right"/>
    </xf>
    <xf numFmtId="3" fontId="0" fillId="0" borderId="31" xfId="0" applyNumberFormat="1" applyBorder="1" applyAlignment="1">
      <alignment horizontal="right"/>
    </xf>
    <xf numFmtId="0" fontId="3" fillId="2" borderId="17" xfId="0" applyFont="1" applyFill="1" applyBorder="1"/>
    <xf numFmtId="4" fontId="3" fillId="2" borderId="18" xfId="0" applyNumberFormat="1" applyFont="1" applyFill="1" applyBorder="1" applyAlignment="1">
      <alignment horizontal="right"/>
    </xf>
    <xf numFmtId="4" fontId="3" fillId="2" borderId="5" xfId="0" applyNumberFormat="1" applyFont="1" applyFill="1" applyBorder="1" applyAlignment="1">
      <alignment horizontal="right"/>
    </xf>
    <xf numFmtId="4" fontId="3" fillId="2" borderId="6" xfId="0" applyNumberFormat="1" applyFont="1" applyFill="1" applyBorder="1" applyAlignment="1">
      <alignment horizontal="right"/>
    </xf>
    <xf numFmtId="0" fontId="3" fillId="2" borderId="2" xfId="0" applyFont="1" applyFill="1" applyBorder="1"/>
    <xf numFmtId="4" fontId="3" fillId="2" borderId="4" xfId="0" applyNumberFormat="1" applyFont="1" applyFill="1" applyBorder="1" applyAlignment="1">
      <alignment horizontal="right"/>
    </xf>
    <xf numFmtId="3" fontId="0" fillId="0" borderId="0" xfId="0" applyNumberFormat="1"/>
    <xf numFmtId="167" fontId="3" fillId="2" borderId="19" xfId="0" applyNumberFormat="1" applyFont="1" applyFill="1" applyBorder="1" applyAlignment="1">
      <alignment horizontal="right"/>
    </xf>
    <xf numFmtId="166" fontId="0" fillId="0" borderId="0" xfId="0" applyNumberFormat="1" applyAlignment="1">
      <alignment horizontal="right"/>
    </xf>
    <xf numFmtId="167" fontId="3" fillId="2" borderId="5" xfId="0" applyNumberFormat="1" applyFont="1" applyFill="1" applyBorder="1" applyAlignment="1">
      <alignment horizontal="right"/>
    </xf>
    <xf numFmtId="166" fontId="3" fillId="2" borderId="4" xfId="0" applyNumberFormat="1" applyFont="1" applyFill="1" applyBorder="1" applyAlignment="1">
      <alignment horizontal="right"/>
    </xf>
    <xf numFmtId="166" fontId="3" fillId="2" borderId="30" xfId="0" applyNumberFormat="1" applyFont="1" applyFill="1" applyBorder="1" applyAlignment="1">
      <alignment horizontal="right"/>
    </xf>
    <xf numFmtId="3" fontId="1" fillId="0" borderId="14" xfId="0" applyNumberFormat="1" applyFont="1" applyFill="1" applyBorder="1" applyAlignment="1">
      <alignment horizontal="right"/>
    </xf>
    <xf numFmtId="4" fontId="0" fillId="0" borderId="0" xfId="0" applyNumberFormat="1"/>
    <xf numFmtId="3" fontId="0" fillId="0" borderId="5" xfId="0" applyNumberFormat="1" applyFill="1" applyBorder="1" applyAlignment="1">
      <alignment horizontal="right"/>
    </xf>
    <xf numFmtId="0" fontId="3" fillId="0" borderId="0" xfId="0" applyFont="1" applyFill="1" applyBorder="1"/>
    <xf numFmtId="4" fontId="3" fillId="0" borderId="0" xfId="0" applyNumberFormat="1" applyFont="1" applyFill="1" applyBorder="1" applyAlignment="1">
      <alignment horizontal="right"/>
    </xf>
    <xf numFmtId="4" fontId="0" fillId="0" borderId="0" xfId="0" applyNumberFormat="1" applyFont="1" applyFill="1" applyBorder="1" applyAlignment="1">
      <alignment horizontal="right"/>
    </xf>
    <xf numFmtId="0" fontId="0" fillId="0" borderId="0" xfId="0" applyFill="1"/>
    <xf numFmtId="49" fontId="3" fillId="0" borderId="0" xfId="0" applyNumberFormat="1" applyFont="1" applyFill="1" applyAlignment="1">
      <alignment horizontal="right"/>
    </xf>
    <xf numFmtId="3" fontId="0" fillId="0" borderId="0" xfId="0" applyNumberFormat="1" applyFill="1" applyBorder="1" applyAlignment="1">
      <alignment horizontal="right"/>
    </xf>
    <xf numFmtId="49" fontId="0" fillId="3" borderId="0" xfId="0" applyNumberFormat="1" applyFill="1" applyAlignment="1">
      <alignment horizontal="right"/>
    </xf>
    <xf numFmtId="0" fontId="6" fillId="4" borderId="0" xfId="0" applyFont="1" applyFill="1"/>
    <xf numFmtId="0" fontId="7" fillId="0" borderId="0" xfId="0" applyFont="1"/>
    <xf numFmtId="0" fontId="3" fillId="5" borderId="32" xfId="0" applyFont="1" applyFill="1" applyBorder="1"/>
    <xf numFmtId="3" fontId="0" fillId="5" borderId="33" xfId="0" applyNumberFormat="1" applyFill="1" applyBorder="1" applyAlignment="1">
      <alignment horizontal="right"/>
    </xf>
    <xf numFmtId="166" fontId="0" fillId="5" borderId="34" xfId="0" applyNumberFormat="1" applyFill="1" applyBorder="1" applyAlignment="1">
      <alignment horizontal="right"/>
    </xf>
    <xf numFmtId="0" fontId="3" fillId="5" borderId="35" xfId="0" applyFont="1" applyFill="1" applyBorder="1"/>
    <xf numFmtId="3" fontId="0" fillId="5" borderId="36" xfId="0" applyNumberFormat="1" applyFill="1" applyBorder="1" applyAlignment="1">
      <alignment horizontal="right"/>
    </xf>
    <xf numFmtId="3" fontId="3" fillId="5" borderId="37" xfId="0" applyNumberFormat="1" applyFont="1" applyFill="1" applyBorder="1" applyAlignment="1">
      <alignment horizontal="right"/>
    </xf>
    <xf numFmtId="3" fontId="0" fillId="0" borderId="13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9" xfId="0" applyNumberFormat="1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5"/>
  <sheetViews>
    <sheetView tabSelected="1" zoomScale="90" zoomScaleNormal="90" workbookViewId="0">
      <selection activeCell="F5" sqref="F5:F7"/>
    </sheetView>
  </sheetViews>
  <sheetFormatPr defaultRowHeight="12.75"/>
  <cols>
    <col min="1" max="1" width="30.5703125" customWidth="1"/>
    <col min="2" max="3" width="12.85546875" style="5" customWidth="1"/>
    <col min="4" max="4" width="16.7109375" style="5" customWidth="1"/>
    <col min="5" max="5" width="19.5703125" style="5" bestFit="1" customWidth="1"/>
    <col min="6" max="6" width="16.7109375" style="5" customWidth="1"/>
    <col min="7" max="7" width="14.85546875" bestFit="1" customWidth="1"/>
    <col min="8" max="8" width="16" bestFit="1" customWidth="1"/>
    <col min="9" max="9" width="13.28515625" bestFit="1" customWidth="1"/>
    <col min="10" max="10" width="12.140625" bestFit="1" customWidth="1"/>
    <col min="11" max="13" width="13.85546875" bestFit="1" customWidth="1"/>
  </cols>
  <sheetData>
    <row r="1" spans="1:8" ht="20.25">
      <c r="A1" s="68" t="s">
        <v>43</v>
      </c>
    </row>
    <row r="2" spans="1:8" ht="15">
      <c r="A2" s="67" t="s">
        <v>42</v>
      </c>
    </row>
    <row r="3" spans="1:8">
      <c r="A3" s="24"/>
    </row>
    <row r="4" spans="1:8" ht="16.5" thickBot="1">
      <c r="A4" s="6" t="s">
        <v>19</v>
      </c>
    </row>
    <row r="5" spans="1:8" s="15" customFormat="1">
      <c r="A5" s="28" t="s">
        <v>18</v>
      </c>
      <c r="B5" s="32">
        <v>10368144.833333334</v>
      </c>
      <c r="C5" s="17">
        <v>5816425.666666667</v>
      </c>
      <c r="D5" s="32">
        <v>47277804766</v>
      </c>
      <c r="E5" s="17">
        <v>161643906079</v>
      </c>
      <c r="F5" s="36">
        <v>208921710845</v>
      </c>
      <c r="H5"/>
    </row>
    <row r="6" spans="1:8" ht="13.5" thickBot="1">
      <c r="A6" s="29" t="s">
        <v>21</v>
      </c>
      <c r="B6" s="33">
        <v>100.43291554999412</v>
      </c>
      <c r="C6" s="26">
        <v>100.00736904312697</v>
      </c>
      <c r="D6" s="33">
        <v>99.572878782553289</v>
      </c>
      <c r="E6" s="26">
        <v>106.54075604346693</v>
      </c>
      <c r="F6" s="37">
        <v>104.87992472821048</v>
      </c>
    </row>
    <row r="7" spans="1:8">
      <c r="A7" s="28" t="s">
        <v>22</v>
      </c>
      <c r="B7" s="34">
        <v>10371429</v>
      </c>
      <c r="C7" s="31">
        <v>5991268</v>
      </c>
      <c r="D7" s="34">
        <v>48686759430</v>
      </c>
      <c r="E7" s="31">
        <v>160112903588</v>
      </c>
      <c r="F7" s="38">
        <v>208799663018</v>
      </c>
    </row>
    <row r="8" spans="1:8" ht="13.5" thickBot="1">
      <c r="A8" s="14" t="s">
        <v>20</v>
      </c>
      <c r="B8" s="35">
        <v>100</v>
      </c>
      <c r="C8" s="27">
        <v>103</v>
      </c>
      <c r="D8" s="35">
        <v>103</v>
      </c>
      <c r="E8" s="27">
        <v>99.1</v>
      </c>
      <c r="F8" s="39">
        <v>99.9</v>
      </c>
    </row>
    <row r="10" spans="1:8" ht="16.5" thickBot="1">
      <c r="A10" s="6" t="s">
        <v>23</v>
      </c>
      <c r="C10" s="5" t="s">
        <v>44</v>
      </c>
      <c r="D10" s="66" t="s">
        <v>29</v>
      </c>
      <c r="E10" s="5" t="s">
        <v>17</v>
      </c>
    </row>
    <row r="11" spans="1:8" ht="13.5" thickBot="1">
      <c r="A11" s="1" t="s">
        <v>12</v>
      </c>
      <c r="B11" s="76" t="s">
        <v>14</v>
      </c>
      <c r="C11" s="77" t="s">
        <v>15</v>
      </c>
      <c r="D11" s="76" t="s">
        <v>13</v>
      </c>
      <c r="E11" s="77" t="s">
        <v>45</v>
      </c>
      <c r="F11" s="75" t="s">
        <v>16</v>
      </c>
    </row>
    <row r="12" spans="1:8">
      <c r="A12" s="18" t="s">
        <v>0</v>
      </c>
      <c r="B12" s="21">
        <v>10336154</v>
      </c>
      <c r="C12" s="22">
        <v>6039100</v>
      </c>
      <c r="D12" s="21">
        <v>4366715606</v>
      </c>
      <c r="E12" s="22">
        <v>11669784243</v>
      </c>
      <c r="F12" s="10">
        <v>16036499845</v>
      </c>
    </row>
    <row r="13" spans="1:8">
      <c r="A13" s="19" t="s">
        <v>1</v>
      </c>
      <c r="B13" s="23">
        <v>10374130</v>
      </c>
      <c r="C13" s="7">
        <v>6106596</v>
      </c>
      <c r="D13" s="23">
        <v>4415770246</v>
      </c>
      <c r="E13" s="7">
        <v>13668176126</v>
      </c>
      <c r="F13" s="4">
        <v>18083946372</v>
      </c>
    </row>
    <row r="14" spans="1:8">
      <c r="A14" s="19" t="s">
        <v>2</v>
      </c>
      <c r="B14" s="23">
        <v>10377414</v>
      </c>
      <c r="C14" s="7">
        <v>6122822</v>
      </c>
      <c r="D14" s="23">
        <v>4427515580</v>
      </c>
      <c r="E14" s="7">
        <v>12565520087</v>
      </c>
      <c r="F14" s="4">
        <v>16993035667</v>
      </c>
    </row>
    <row r="15" spans="1:8">
      <c r="A15" s="19" t="s">
        <v>3</v>
      </c>
      <c r="B15" s="23">
        <v>10376129</v>
      </c>
      <c r="C15" s="7">
        <v>6152987</v>
      </c>
      <c r="D15" s="23">
        <v>4449327513</v>
      </c>
      <c r="E15" s="7">
        <v>13547221603</v>
      </c>
      <c r="F15" s="4">
        <v>17996549116</v>
      </c>
    </row>
    <row r="16" spans="1:8">
      <c r="A16" s="19" t="s">
        <v>4</v>
      </c>
      <c r="B16" s="23">
        <v>10382119</v>
      </c>
      <c r="C16" s="7">
        <v>6114855</v>
      </c>
      <c r="D16" s="23">
        <v>4421763931</v>
      </c>
      <c r="E16" s="7">
        <v>12309973762</v>
      </c>
      <c r="F16" s="4">
        <v>16731737693</v>
      </c>
    </row>
    <row r="17" spans="1:13">
      <c r="A17" s="19" t="s">
        <v>5</v>
      </c>
      <c r="B17" s="23">
        <v>10386999</v>
      </c>
      <c r="C17" s="7">
        <v>6091910</v>
      </c>
      <c r="D17" s="23">
        <v>4405016666</v>
      </c>
      <c r="E17" s="7">
        <v>14403549305</v>
      </c>
      <c r="F17" s="4">
        <v>18808565971</v>
      </c>
    </row>
    <row r="18" spans="1:13">
      <c r="A18" s="19" t="s">
        <v>6</v>
      </c>
      <c r="B18" s="23">
        <v>10390075</v>
      </c>
      <c r="C18" s="7">
        <v>6064966</v>
      </c>
      <c r="D18" s="23">
        <v>4385496128</v>
      </c>
      <c r="E18" s="7">
        <v>13002221536</v>
      </c>
      <c r="F18" s="4">
        <v>17387717664</v>
      </c>
    </row>
    <row r="19" spans="1:13">
      <c r="A19" s="19" t="s">
        <v>7</v>
      </c>
      <c r="B19" s="23">
        <v>10390718</v>
      </c>
      <c r="C19" s="7">
        <v>6061907</v>
      </c>
      <c r="D19" s="23">
        <v>4383288234</v>
      </c>
      <c r="E19" s="7">
        <v>12841437795</v>
      </c>
      <c r="F19" s="4">
        <f>E19+D19</f>
        <v>17224726029</v>
      </c>
    </row>
    <row r="20" spans="1:13">
      <c r="A20" s="19" t="s">
        <v>8</v>
      </c>
      <c r="B20" s="23">
        <v>10393013</v>
      </c>
      <c r="C20" s="7">
        <v>6018554</v>
      </c>
      <c r="D20" s="23">
        <v>4351929337</v>
      </c>
      <c r="E20" s="7">
        <v>14636430476</v>
      </c>
      <c r="F20" s="4">
        <f>D20+E20</f>
        <v>18988359813</v>
      </c>
    </row>
    <row r="21" spans="1:13">
      <c r="A21" s="19" t="s">
        <v>9</v>
      </c>
      <c r="B21" s="23">
        <v>10416475</v>
      </c>
      <c r="C21" s="7">
        <v>6023517</v>
      </c>
      <c r="D21" s="23">
        <v>4355605386</v>
      </c>
      <c r="E21" s="7">
        <v>11044875763</v>
      </c>
      <c r="F21" s="4">
        <f>D21+E21</f>
        <v>15400481149</v>
      </c>
    </row>
    <row r="22" spans="1:13">
      <c r="A22" s="19" t="s">
        <v>10</v>
      </c>
      <c r="B22" s="23">
        <v>10397521</v>
      </c>
      <c r="C22" s="7">
        <v>6037947</v>
      </c>
      <c r="D22" s="23">
        <v>4365965004</v>
      </c>
      <c r="E22" s="7">
        <v>13927500522</v>
      </c>
      <c r="F22" s="4">
        <f>D22+E22</f>
        <v>18293465526</v>
      </c>
    </row>
    <row r="23" spans="1:13" ht="13.5" thickBot="1">
      <c r="A23" s="20" t="s">
        <v>11</v>
      </c>
      <c r="B23" s="40">
        <v>10397892</v>
      </c>
      <c r="C23" s="11">
        <v>6055149</v>
      </c>
      <c r="D23" s="40">
        <v>4378390622</v>
      </c>
      <c r="E23" s="11">
        <v>16394427706</v>
      </c>
      <c r="F23" s="12">
        <f>D23+E23</f>
        <v>20772818328</v>
      </c>
    </row>
    <row r="24" spans="1:13">
      <c r="A24" s="13" t="s">
        <v>24</v>
      </c>
      <c r="B24" s="30">
        <f>SUM(B12:B23)/12</f>
        <v>10384886.583333334</v>
      </c>
      <c r="C24" s="31">
        <f>SUM(C12:C23)/12</f>
        <v>6074192.5</v>
      </c>
      <c r="D24" s="30">
        <f>SUM(D12:D23)</f>
        <v>52706784253</v>
      </c>
      <c r="E24" s="31">
        <f>SUM(E12:E23)</f>
        <v>160011118924</v>
      </c>
      <c r="F24" s="38">
        <f>SUM(F12:F23)</f>
        <v>212717903173</v>
      </c>
    </row>
    <row r="25" spans="1:13" ht="13.5" thickBot="1">
      <c r="A25" s="14" t="s">
        <v>25</v>
      </c>
      <c r="B25" s="42">
        <f>B24*100/B7</f>
        <v>100.12975630776948</v>
      </c>
      <c r="C25" s="41">
        <f>C24*100/C7</f>
        <v>101.38408931131106</v>
      </c>
      <c r="D25" s="42">
        <f>D24*100/D7</f>
        <v>108.25691598714809</v>
      </c>
      <c r="E25" s="41">
        <f>E24*100/E7</f>
        <v>99.936429443399575</v>
      </c>
      <c r="F25" s="43">
        <f>F24*100/F7</f>
        <v>101.87655482694061</v>
      </c>
    </row>
    <row r="27" spans="1:13" ht="16.5" thickBot="1">
      <c r="A27" s="6" t="s">
        <v>26</v>
      </c>
      <c r="C27" s="5" t="s">
        <v>44</v>
      </c>
      <c r="D27" s="66" t="s">
        <v>29</v>
      </c>
      <c r="E27" s="5" t="s">
        <v>17</v>
      </c>
    </row>
    <row r="28" spans="1:13" ht="13.5" thickBot="1">
      <c r="A28" s="1" t="s">
        <v>12</v>
      </c>
      <c r="B28" s="76" t="s">
        <v>14</v>
      </c>
      <c r="C28" s="77" t="s">
        <v>15</v>
      </c>
      <c r="D28" s="76" t="s">
        <v>13</v>
      </c>
      <c r="E28" s="77" t="s">
        <v>45</v>
      </c>
      <c r="F28" s="75" t="s">
        <v>16</v>
      </c>
    </row>
    <row r="29" spans="1:13">
      <c r="A29" s="18" t="s">
        <v>0</v>
      </c>
      <c r="B29" s="21">
        <v>10383849</v>
      </c>
      <c r="C29" s="22">
        <v>6104805</v>
      </c>
      <c r="D29" s="9">
        <v>4414383604</v>
      </c>
      <c r="E29" s="22">
        <v>11902630309</v>
      </c>
      <c r="F29" s="25">
        <f t="shared" ref="F29:F33" si="0">D29+E29</f>
        <v>16317013913</v>
      </c>
    </row>
    <row r="30" spans="1:13">
      <c r="A30" s="19" t="s">
        <v>1</v>
      </c>
      <c r="B30" s="23">
        <v>10391688</v>
      </c>
      <c r="C30" s="7">
        <v>6141507</v>
      </c>
      <c r="D30" s="9">
        <v>4440768108</v>
      </c>
      <c r="E30" s="7">
        <v>14003531751</v>
      </c>
      <c r="F30" s="4">
        <f t="shared" si="0"/>
        <v>18444299859</v>
      </c>
      <c r="H30" s="51"/>
    </row>
    <row r="31" spans="1:13">
      <c r="A31" s="19" t="s">
        <v>2</v>
      </c>
      <c r="B31" s="23">
        <v>10392186</v>
      </c>
      <c r="C31" s="7">
        <v>6144178</v>
      </c>
      <c r="D31" s="9">
        <v>4442862743</v>
      </c>
      <c r="E31" s="7">
        <v>13403337858</v>
      </c>
      <c r="F31" s="4">
        <f t="shared" si="0"/>
        <v>17846200601</v>
      </c>
      <c r="H31" s="51"/>
      <c r="K31" s="51"/>
      <c r="L31" s="51"/>
      <c r="M31" s="51"/>
    </row>
    <row r="32" spans="1:13">
      <c r="A32" s="19" t="s">
        <v>3</v>
      </c>
      <c r="B32" s="23">
        <v>10386823</v>
      </c>
      <c r="C32" s="7">
        <v>6137677</v>
      </c>
      <c r="D32" s="9">
        <v>4438163217</v>
      </c>
      <c r="E32" s="7">
        <v>12479578892</v>
      </c>
      <c r="F32" s="4">
        <f t="shared" si="0"/>
        <v>16917742109</v>
      </c>
      <c r="G32" s="51"/>
    </row>
    <row r="33" spans="1:13">
      <c r="A33" s="19" t="s">
        <v>4</v>
      </c>
      <c r="B33" s="23">
        <v>10397667</v>
      </c>
      <c r="C33" s="7">
        <v>6084902</v>
      </c>
      <c r="D33" s="9">
        <v>4400310918</v>
      </c>
      <c r="E33" s="7">
        <v>13892516266</v>
      </c>
      <c r="F33" s="4">
        <f t="shared" si="0"/>
        <v>18292827184</v>
      </c>
      <c r="H33" s="65"/>
    </row>
    <row r="34" spans="1:13">
      <c r="A34" s="19" t="s">
        <v>5</v>
      </c>
      <c r="B34" s="23">
        <v>10400369</v>
      </c>
      <c r="C34" s="7">
        <v>6060451</v>
      </c>
      <c r="D34" s="9">
        <v>4382514073</v>
      </c>
      <c r="E34" s="7">
        <v>15343557275</v>
      </c>
      <c r="F34" s="4">
        <f t="shared" ref="F34:F40" si="1">D34+E34</f>
        <v>19726071348</v>
      </c>
      <c r="H34" s="65"/>
    </row>
    <row r="35" spans="1:13">
      <c r="A35" s="19" t="s">
        <v>6</v>
      </c>
      <c r="B35" s="23">
        <v>10399425</v>
      </c>
      <c r="C35" s="7">
        <v>6038962</v>
      </c>
      <c r="D35" s="9">
        <v>4366746508</v>
      </c>
      <c r="E35" s="7">
        <v>11730765691</v>
      </c>
      <c r="F35" s="4">
        <f t="shared" si="1"/>
        <v>16097512199</v>
      </c>
      <c r="H35" s="65"/>
    </row>
    <row r="36" spans="1:13">
      <c r="A36" s="19" t="s">
        <v>7</v>
      </c>
      <c r="B36" s="23">
        <v>10406426</v>
      </c>
      <c r="C36" s="7">
        <v>6059253</v>
      </c>
      <c r="D36" s="9">
        <v>4381589108</v>
      </c>
      <c r="E36" s="7">
        <v>14501986321</v>
      </c>
      <c r="F36" s="4">
        <f t="shared" ref="F36" si="2">D36+E36</f>
        <v>18883575429</v>
      </c>
      <c r="H36" s="65"/>
    </row>
    <row r="37" spans="1:13">
      <c r="A37" s="19" t="s">
        <v>8</v>
      </c>
      <c r="B37" s="23">
        <v>10407661</v>
      </c>
      <c r="C37" s="7">
        <v>6023474</v>
      </c>
      <c r="D37" s="9">
        <v>4355725210</v>
      </c>
      <c r="E37" s="7">
        <v>13517259321</v>
      </c>
      <c r="F37" s="4">
        <f>D37+E37</f>
        <v>17872984531</v>
      </c>
      <c r="H37" s="65"/>
    </row>
    <row r="38" spans="1:13">
      <c r="A38" s="19" t="s">
        <v>9</v>
      </c>
      <c r="B38" s="23">
        <v>10440457</v>
      </c>
      <c r="C38" s="7">
        <v>6051513</v>
      </c>
      <c r="D38" s="9">
        <v>4375689833</v>
      </c>
      <c r="E38" s="7">
        <v>12854986621</v>
      </c>
      <c r="F38" s="4">
        <f t="shared" si="1"/>
        <v>17230676454</v>
      </c>
      <c r="H38" s="65"/>
    </row>
    <row r="39" spans="1:13">
      <c r="A39" s="19" t="s">
        <v>10</v>
      </c>
      <c r="B39" s="23">
        <v>10413191</v>
      </c>
      <c r="C39" s="7">
        <v>6031325</v>
      </c>
      <c r="D39" s="9">
        <v>4361392839</v>
      </c>
      <c r="E39" s="7">
        <v>14306452570</v>
      </c>
      <c r="F39" s="4">
        <f t="shared" si="1"/>
        <v>18667845409</v>
      </c>
      <c r="H39" s="65"/>
    </row>
    <row r="40" spans="1:13" ht="13.5" thickBot="1">
      <c r="A40" s="20" t="s">
        <v>11</v>
      </c>
      <c r="B40" s="40">
        <v>10413822</v>
      </c>
      <c r="C40" s="11">
        <v>6036502</v>
      </c>
      <c r="D40" s="44">
        <v>4365122984</v>
      </c>
      <c r="E40" s="16">
        <v>14918063573</v>
      </c>
      <c r="F40" s="12">
        <f t="shared" si="1"/>
        <v>19283186557</v>
      </c>
      <c r="H40" s="65"/>
    </row>
    <row r="41" spans="1:13">
      <c r="A41" s="28" t="s">
        <v>27</v>
      </c>
      <c r="B41" s="34">
        <f>SUM(B29:B40)/12</f>
        <v>10402797</v>
      </c>
      <c r="C41" s="31">
        <f>SUM(C29:C40)/12</f>
        <v>6076212.416666667</v>
      </c>
      <c r="D41" s="34">
        <f>SUM(D29:D40)</f>
        <v>52725269145</v>
      </c>
      <c r="E41" s="31">
        <f>SUM(E29:E40)</f>
        <v>162854666448</v>
      </c>
      <c r="F41" s="38">
        <f>SUM(F29:F40)</f>
        <v>215579935593</v>
      </c>
      <c r="G41" s="51"/>
    </row>
    <row r="42" spans="1:13" ht="13.5" thickBot="1">
      <c r="A42" s="45" t="s">
        <v>28</v>
      </c>
      <c r="B42" s="46">
        <f>B41*100/B24</f>
        <v>100.17246617498365</v>
      </c>
      <c r="C42" s="41">
        <f>C41*100/C24</f>
        <v>100.03325407725664</v>
      </c>
      <c r="D42" s="46">
        <f>D41*100/D24</f>
        <v>100.03507118156037</v>
      </c>
      <c r="E42" s="41">
        <f>E41*100/E24</f>
        <v>101.77709370643836</v>
      </c>
      <c r="F42" s="43">
        <f>F41*100/F24</f>
        <v>101.34545911618561</v>
      </c>
    </row>
    <row r="44" spans="1:13" ht="16.5" thickBot="1">
      <c r="A44" s="6" t="s">
        <v>40</v>
      </c>
      <c r="C44" s="5" t="s">
        <v>44</v>
      </c>
      <c r="D44" s="66" t="s">
        <v>29</v>
      </c>
      <c r="E44" s="5" t="s">
        <v>17</v>
      </c>
    </row>
    <row r="45" spans="1:13" ht="13.5" thickBot="1">
      <c r="A45" s="1" t="s">
        <v>12</v>
      </c>
      <c r="B45" s="76" t="s">
        <v>14</v>
      </c>
      <c r="C45" s="77" t="s">
        <v>15</v>
      </c>
      <c r="D45" s="76" t="s">
        <v>13</v>
      </c>
      <c r="E45" s="77" t="s">
        <v>45</v>
      </c>
      <c r="F45" s="75" t="s">
        <v>16</v>
      </c>
    </row>
    <row r="46" spans="1:13">
      <c r="A46" s="8" t="s">
        <v>0</v>
      </c>
      <c r="B46" s="9">
        <v>10367033</v>
      </c>
      <c r="C46" s="7">
        <v>6074606</v>
      </c>
      <c r="D46" s="9">
        <f>C46*$D$44</f>
        <v>4391940138</v>
      </c>
      <c r="E46" s="78">
        <v>13891912225</v>
      </c>
      <c r="F46" s="4">
        <f t="shared" ref="F46:F53" si="3">D46+E46</f>
        <v>18283852363</v>
      </c>
    </row>
    <row r="47" spans="1:13">
      <c r="A47" s="2" t="s">
        <v>1</v>
      </c>
      <c r="B47" s="9">
        <v>10403410</v>
      </c>
      <c r="C47" s="7">
        <v>6118258</v>
      </c>
      <c r="D47" s="9">
        <f t="shared" ref="D47:D57" si="4">C47*$D$44</f>
        <v>4423500534</v>
      </c>
      <c r="E47" s="59">
        <v>15594192903</v>
      </c>
      <c r="F47" s="4">
        <f t="shared" si="3"/>
        <v>20017693437</v>
      </c>
      <c r="H47" s="51"/>
    </row>
    <row r="48" spans="1:13">
      <c r="A48" s="2" t="s">
        <v>2</v>
      </c>
      <c r="B48" s="9">
        <v>10400090</v>
      </c>
      <c r="C48" s="7">
        <v>6128348</v>
      </c>
      <c r="D48" s="9">
        <f t="shared" si="4"/>
        <v>4430795604</v>
      </c>
      <c r="E48" s="59">
        <v>12113276852</v>
      </c>
      <c r="F48" s="4">
        <f t="shared" si="3"/>
        <v>16544072456</v>
      </c>
      <c r="H48" s="51"/>
      <c r="K48" s="51"/>
      <c r="L48" s="51"/>
      <c r="M48" s="51"/>
    </row>
    <row r="49" spans="1:13">
      <c r="A49" s="2" t="s">
        <v>3</v>
      </c>
      <c r="B49" s="9">
        <v>10388843</v>
      </c>
      <c r="C49" s="7">
        <v>6136698</v>
      </c>
      <c r="D49" s="9">
        <f t="shared" si="4"/>
        <v>4436832654</v>
      </c>
      <c r="E49" s="59">
        <v>13635724505</v>
      </c>
      <c r="F49" s="4">
        <f t="shared" si="3"/>
        <v>18072557159</v>
      </c>
      <c r="G49" s="51"/>
      <c r="H49" s="51"/>
    </row>
    <row r="50" spans="1:13">
      <c r="A50" s="2" t="s">
        <v>4</v>
      </c>
      <c r="B50" s="9">
        <v>10405000</v>
      </c>
      <c r="C50" s="7">
        <v>6080000</v>
      </c>
      <c r="D50" s="9">
        <f t="shared" si="4"/>
        <v>4395840000</v>
      </c>
      <c r="E50" s="7">
        <v>13500000000</v>
      </c>
      <c r="F50" s="4">
        <f t="shared" si="3"/>
        <v>17895840000</v>
      </c>
      <c r="K50" s="58"/>
      <c r="L50" s="58"/>
      <c r="M50" s="58"/>
    </row>
    <row r="51" spans="1:13">
      <c r="A51" s="2" t="s">
        <v>5</v>
      </c>
      <c r="B51" s="9">
        <v>10405000</v>
      </c>
      <c r="C51" s="7">
        <v>6060000</v>
      </c>
      <c r="D51" s="9">
        <f t="shared" si="4"/>
        <v>4381380000</v>
      </c>
      <c r="E51" s="59">
        <v>12000000000</v>
      </c>
      <c r="F51" s="4">
        <f t="shared" si="3"/>
        <v>16381380000</v>
      </c>
    </row>
    <row r="52" spans="1:13">
      <c r="A52" s="2" t="s">
        <v>6</v>
      </c>
      <c r="B52" s="9">
        <v>10407000</v>
      </c>
      <c r="C52" s="7">
        <v>6060000</v>
      </c>
      <c r="D52" s="9">
        <f t="shared" si="4"/>
        <v>4381380000</v>
      </c>
      <c r="E52" s="7">
        <v>14000000000</v>
      </c>
      <c r="F52" s="4">
        <f t="shared" si="3"/>
        <v>18381380000</v>
      </c>
    </row>
    <row r="53" spans="1:13">
      <c r="A53" s="2" t="s">
        <v>7</v>
      </c>
      <c r="B53" s="9">
        <v>10407000</v>
      </c>
      <c r="C53" s="7">
        <v>6060000</v>
      </c>
      <c r="D53" s="9">
        <f t="shared" si="4"/>
        <v>4381380000</v>
      </c>
      <c r="E53" s="7">
        <v>14000000000</v>
      </c>
      <c r="F53" s="4">
        <f t="shared" si="3"/>
        <v>18381380000</v>
      </c>
    </row>
    <row r="54" spans="1:13">
      <c r="A54" s="2" t="s">
        <v>8</v>
      </c>
      <c r="B54" s="9">
        <v>10407000</v>
      </c>
      <c r="C54" s="7">
        <v>6060000</v>
      </c>
      <c r="D54" s="9">
        <f t="shared" si="4"/>
        <v>4381380000</v>
      </c>
      <c r="E54" s="7">
        <v>14000000000</v>
      </c>
      <c r="F54" s="4">
        <f>D54+E54</f>
        <v>18381380000</v>
      </c>
    </row>
    <row r="55" spans="1:13">
      <c r="A55" s="2" t="s">
        <v>9</v>
      </c>
      <c r="B55" s="9">
        <v>10410000</v>
      </c>
      <c r="C55" s="7">
        <v>6060000</v>
      </c>
      <c r="D55" s="9">
        <f t="shared" si="4"/>
        <v>4381380000</v>
      </c>
      <c r="E55" s="7">
        <v>13500000000</v>
      </c>
      <c r="F55" s="4">
        <f t="shared" ref="F55:F57" si="5">D55+E55</f>
        <v>17881380000</v>
      </c>
    </row>
    <row r="56" spans="1:13">
      <c r="A56" s="2" t="s">
        <v>10</v>
      </c>
      <c r="B56" s="9">
        <v>10410000</v>
      </c>
      <c r="C56" s="7">
        <v>6100000</v>
      </c>
      <c r="D56" s="9">
        <f t="shared" si="4"/>
        <v>4410300000</v>
      </c>
      <c r="E56" s="59">
        <v>14000000000</v>
      </c>
      <c r="F56" s="4">
        <f t="shared" si="5"/>
        <v>18410300000</v>
      </c>
    </row>
    <row r="57" spans="1:13" ht="13.5" thickBot="1">
      <c r="A57" s="3" t="s">
        <v>11</v>
      </c>
      <c r="B57" s="44">
        <v>10410000</v>
      </c>
      <c r="C57" s="11">
        <v>6100000</v>
      </c>
      <c r="D57" s="44">
        <f t="shared" si="4"/>
        <v>4410300000</v>
      </c>
      <c r="E57" s="57">
        <v>14000000000</v>
      </c>
      <c r="F57" s="12">
        <f t="shared" si="5"/>
        <v>18410300000</v>
      </c>
    </row>
    <row r="58" spans="1:13">
      <c r="A58" s="28" t="s">
        <v>30</v>
      </c>
      <c r="B58" s="30">
        <f>SUM(B46:B57)/12</f>
        <v>10401698</v>
      </c>
      <c r="C58" s="31">
        <f>SUM(C46:C57)/12</f>
        <v>6086492.5</v>
      </c>
      <c r="D58" s="30">
        <f>SUM(D46:D57)</f>
        <v>52806408930</v>
      </c>
      <c r="E58" s="31">
        <f>SUM(E46:E57)</f>
        <v>164235106485</v>
      </c>
      <c r="F58" s="38">
        <f>SUM(F46:F57)</f>
        <v>217041515415</v>
      </c>
    </row>
    <row r="59" spans="1:13">
      <c r="A59" s="49" t="s">
        <v>31</v>
      </c>
      <c r="B59" s="48">
        <f>B58*100/B41</f>
        <v>99.989435533539677</v>
      </c>
      <c r="C59" s="47">
        <f>C58*100/C41</f>
        <v>100.16918571353983</v>
      </c>
      <c r="D59" s="48">
        <f>D58*100/D41</f>
        <v>100.15389164686265</v>
      </c>
      <c r="E59" s="47">
        <f>E58*100/E41</f>
        <v>100.84765150861722</v>
      </c>
      <c r="F59" s="50">
        <f>F58*100/F41</f>
        <v>100.67797581346316</v>
      </c>
    </row>
    <row r="60" spans="1:13" ht="13.5" thickBot="1">
      <c r="A60" s="45" t="s">
        <v>32</v>
      </c>
      <c r="B60" s="42">
        <f>B58*100/B24</f>
        <v>100.16188348839212</v>
      </c>
      <c r="C60" s="41">
        <f>C58*100/C24</f>
        <v>100.20249605194435</v>
      </c>
      <c r="D60" s="42">
        <f>D58*100/D24</f>
        <v>100.18901680004188</v>
      </c>
      <c r="E60" s="41">
        <f>E58*100/E24</f>
        <v>102.63980877666773</v>
      </c>
      <c r="F60" s="43">
        <f>F58*100/F24</f>
        <v>102.03255681703654</v>
      </c>
    </row>
    <row r="61" spans="1:13" s="63" customFormat="1">
      <c r="A61" s="60"/>
      <c r="B61" s="61"/>
      <c r="C61" s="61"/>
      <c r="D61" s="61"/>
      <c r="E61" s="62"/>
      <c r="F61" s="61"/>
    </row>
    <row r="63" spans="1:13" ht="16.5" thickBot="1">
      <c r="A63" s="6" t="s">
        <v>39</v>
      </c>
      <c r="C63" s="5" t="s">
        <v>17</v>
      </c>
      <c r="D63" s="64" t="s">
        <v>36</v>
      </c>
      <c r="E63" s="5" t="s">
        <v>17</v>
      </c>
    </row>
    <row r="64" spans="1:13">
      <c r="A64" s="28" t="s">
        <v>33</v>
      </c>
      <c r="B64" s="30">
        <v>10410000</v>
      </c>
      <c r="C64" s="31">
        <v>6100000</v>
      </c>
      <c r="D64" s="30">
        <f>C64*$D$63*12</f>
        <v>52923600000</v>
      </c>
      <c r="E64" s="31">
        <v>163700000000</v>
      </c>
      <c r="F64" s="38">
        <f>D64+E64</f>
        <v>216623600000</v>
      </c>
    </row>
    <row r="65" spans="1:6">
      <c r="A65" s="49" t="s">
        <v>34</v>
      </c>
      <c r="B65" s="48"/>
      <c r="C65" s="47"/>
      <c r="D65" s="48"/>
      <c r="E65" s="54">
        <f>E64/E58</f>
        <v>0.99674182641913489</v>
      </c>
      <c r="F65" s="55">
        <f>F64/F58</f>
        <v>0.99807449089082834</v>
      </c>
    </row>
    <row r="66" spans="1:6" ht="13.5" thickBot="1">
      <c r="A66" s="45" t="s">
        <v>35</v>
      </c>
      <c r="B66" s="42"/>
      <c r="C66" s="41"/>
      <c r="D66" s="42"/>
      <c r="E66" s="52">
        <f>E64/E41</f>
        <v>1.0051907235477955</v>
      </c>
      <c r="F66" s="56">
        <f>F64/F41</f>
        <v>1.0048411945394138</v>
      </c>
    </row>
    <row r="67" spans="1:6" ht="13.5" thickBot="1">
      <c r="E67" s="53"/>
    </row>
    <row r="68" spans="1:6">
      <c r="A68" s="69" t="s">
        <v>37</v>
      </c>
      <c r="B68" s="70"/>
      <c r="C68" s="70"/>
      <c r="D68" s="70"/>
      <c r="E68" s="71"/>
    </row>
    <row r="69" spans="1:6" ht="13.5" thickBot="1">
      <c r="A69" s="72" t="s">
        <v>38</v>
      </c>
      <c r="B69" s="73"/>
      <c r="C69" s="73"/>
      <c r="D69" s="73"/>
      <c r="E69" s="74">
        <v>2500000000</v>
      </c>
    </row>
    <row r="70" spans="1:6">
      <c r="E70" s="53"/>
    </row>
    <row r="71" spans="1:6" ht="16.5" thickBot="1">
      <c r="A71" s="6" t="s">
        <v>41</v>
      </c>
      <c r="C71" s="5" t="s">
        <v>17</v>
      </c>
      <c r="D71" s="64" t="s">
        <v>36</v>
      </c>
      <c r="E71" s="5" t="s">
        <v>17</v>
      </c>
    </row>
    <row r="72" spans="1:6">
      <c r="A72" s="28" t="s">
        <v>33</v>
      </c>
      <c r="B72" s="30">
        <v>10410000</v>
      </c>
      <c r="C72" s="31">
        <v>6100000</v>
      </c>
      <c r="D72" s="30">
        <f>C72*$D$63*12</f>
        <v>52923600000</v>
      </c>
      <c r="E72" s="31">
        <f>E64+E69</f>
        <v>166200000000</v>
      </c>
      <c r="F72" s="38">
        <f>D72+E72</f>
        <v>219123600000</v>
      </c>
    </row>
    <row r="73" spans="1:6">
      <c r="A73" s="49" t="s">
        <v>34</v>
      </c>
      <c r="B73" s="48"/>
      <c r="C73" s="47"/>
      <c r="D73" s="48"/>
      <c r="E73" s="54">
        <f>E72/E58</f>
        <v>1.0119639068470385</v>
      </c>
      <c r="F73" s="55">
        <f>F72/F58</f>
        <v>1.0095930245465661</v>
      </c>
    </row>
    <row r="74" spans="1:6" ht="13.5" thickBot="1">
      <c r="A74" s="45" t="s">
        <v>35</v>
      </c>
      <c r="B74" s="42"/>
      <c r="C74" s="41"/>
      <c r="D74" s="42"/>
      <c r="E74" s="52">
        <f>E72/E41</f>
        <v>1.0205418341700891</v>
      </c>
      <c r="F74" s="56">
        <f>F72/F41</f>
        <v>1.016437821067403</v>
      </c>
    </row>
    <row r="75" spans="1:6">
      <c r="E75" s="53"/>
    </row>
  </sheetData>
  <phoneticPr fontId="2" type="noConversion"/>
  <printOptions horizontalCentered="1"/>
  <pageMargins left="0.70866141732283472" right="0.70866141732283472" top="0.55118110236220474" bottom="0.55118110236220474" header="0.31496062992125984" footer="0.31496062992125984"/>
  <pageSetup paperSize="9" scale="77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prijmy_2011_odhad_2012_2013</vt:lpstr>
    </vt:vector>
  </TitlesOfParts>
  <Company>RBP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Šárka Lichoňová</dc:creator>
  <cp:lastModifiedBy>RGo</cp:lastModifiedBy>
  <cp:lastPrinted>2012-05-11T10:43:30Z</cp:lastPrinted>
  <dcterms:created xsi:type="dcterms:W3CDTF">2002-08-06T10:58:42Z</dcterms:created>
  <dcterms:modified xsi:type="dcterms:W3CDTF">2012-05-14T07:16:34Z</dcterms:modified>
</cp:coreProperties>
</file>