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120" windowHeight="4656" activeTab="0"/>
  </bookViews>
  <sheets>
    <sheet name="Tabulka č. 4" sheetId="1" r:id="rId1"/>
  </sheets>
  <definedNames>
    <definedName name="_xlnm.Print_Titles" localSheetId="0">'Tabulka č. 4'!$A:$C</definedName>
    <definedName name="_xlnm.Print_Area" localSheetId="0">'Tabulka č. 4'!$A$1:$AJ$91</definedName>
  </definedNames>
  <calcPr fullCalcOnLoad="1"/>
</workbook>
</file>

<file path=xl/sharedStrings.xml><?xml version="1.0" encoding="utf-8"?>
<sst xmlns="http://schemas.openxmlformats.org/spreadsheetml/2006/main" count="494" uniqueCount="143">
  <si>
    <t>tis. Kč</t>
  </si>
  <si>
    <t>1.</t>
  </si>
  <si>
    <t>z toho:</t>
  </si>
  <si>
    <t>2.</t>
  </si>
  <si>
    <t>4.</t>
  </si>
  <si>
    <t>7.</t>
  </si>
  <si>
    <t>8.</t>
  </si>
  <si>
    <t>Ř.</t>
  </si>
  <si>
    <t>Ukazatel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</si>
  <si>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</si>
  <si>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</si>
  <si>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</si>
  <si>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</si>
  <si>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</si>
  <si>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</si>
  <si>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</si>
  <si>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</si>
  <si>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</si>
  <si>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</si>
  <si>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</si>
  <si>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2.2.1</t>
  </si>
  <si>
    <t>2.2.2</t>
  </si>
  <si>
    <t>2.2.3</t>
  </si>
  <si>
    <t>2.2.4</t>
  </si>
  <si>
    <t>1.8</t>
  </si>
  <si>
    <t>Struktura nákladů na zdravotní péči podle jednotlivých segmentů</t>
  </si>
  <si>
    <t>m. j.</t>
  </si>
  <si>
    <t>I.</t>
  </si>
  <si>
    <t>tis.Kč</t>
  </si>
  <si>
    <t>1.9</t>
  </si>
  <si>
    <t>1.10</t>
  </si>
  <si>
    <t>nemocnice</t>
  </si>
  <si>
    <t xml:space="preserve">3. </t>
  </si>
  <si>
    <t>na lázeňskou péči</t>
  </si>
  <si>
    <t>na péči v ozdravovnách</t>
  </si>
  <si>
    <t xml:space="preserve">5. </t>
  </si>
  <si>
    <t xml:space="preserve">6. </t>
  </si>
  <si>
    <t>na léky vydané na recepty celkem:</t>
  </si>
  <si>
    <t>7.1</t>
  </si>
  <si>
    <t>7.1.1</t>
  </si>
  <si>
    <t>u praktických lékařů</t>
  </si>
  <si>
    <t>7.1.2</t>
  </si>
  <si>
    <t>u specializované ambulantní péče</t>
  </si>
  <si>
    <t>7.2</t>
  </si>
  <si>
    <t>předepsané v lůžkových zdravotnických zařízeních</t>
  </si>
  <si>
    <t>na zdravotnické prostředky vydané na poukazy celkem</t>
  </si>
  <si>
    <t>8.1</t>
  </si>
  <si>
    <t>8.2</t>
  </si>
  <si>
    <t>9.</t>
  </si>
  <si>
    <t>10.</t>
  </si>
  <si>
    <t xml:space="preserve">II. </t>
  </si>
  <si>
    <t>III.</t>
  </si>
  <si>
    <t>Náklady na zdravotní péči celkem (součet ř. I. + ř. II.)</t>
  </si>
  <si>
    <t>skutečnost</t>
  </si>
  <si>
    <t>11.</t>
  </si>
  <si>
    <t xml:space="preserve">% </t>
  </si>
  <si>
    <t>ZPP</t>
  </si>
  <si>
    <t>12.</t>
  </si>
  <si>
    <t>Rok 2010</t>
  </si>
  <si>
    <t>na péči praktických lékařů odbornosti 001</t>
  </si>
  <si>
    <t>na péči praktických lékařů odbornosti 002</t>
  </si>
  <si>
    <t>1.2.1</t>
  </si>
  <si>
    <t>1.2.2</t>
  </si>
  <si>
    <t>1.5.1</t>
  </si>
  <si>
    <t>1.5.2</t>
  </si>
  <si>
    <t>2.1.1</t>
  </si>
  <si>
    <t>2.1.2</t>
  </si>
  <si>
    <t>2.1.3</t>
  </si>
  <si>
    <t>2.1.4</t>
  </si>
  <si>
    <t>2.1.5</t>
  </si>
  <si>
    <t>2.5</t>
  </si>
  <si>
    <t>8.1.1</t>
  </si>
  <si>
    <t>8.1.2</t>
  </si>
  <si>
    <t>3.1</t>
  </si>
  <si>
    <t>3.2</t>
  </si>
  <si>
    <t xml:space="preserve">        u praktických lékařů</t>
  </si>
  <si>
    <t xml:space="preserve">        u specializované ambulantní péče</t>
  </si>
  <si>
    <t>očekávaná</t>
  </si>
  <si>
    <t>ostatní</t>
  </si>
  <si>
    <t>1.7.1</t>
  </si>
  <si>
    <t xml:space="preserve">      komplexní lázeňská péče</t>
  </si>
  <si>
    <t xml:space="preserve">      příspěvková lázeňská péče</t>
  </si>
  <si>
    <t>111 - VZP ČR</t>
  </si>
  <si>
    <t>201 - VoZP ČR</t>
  </si>
  <si>
    <t>205 - ČPZP</t>
  </si>
  <si>
    <t>207 - OZP</t>
  </si>
  <si>
    <t>209 - ZPŠ</t>
  </si>
  <si>
    <t>211 - ZP MV ČR</t>
  </si>
  <si>
    <t>213 - RBP</t>
  </si>
  <si>
    <t>217 - ZP M - A</t>
  </si>
  <si>
    <t>228 - ZP MÉDIA</t>
  </si>
  <si>
    <t>ZZP celkem</t>
  </si>
  <si>
    <t>ZP celkem</t>
  </si>
  <si>
    <t>Poznámka:</t>
  </si>
  <si>
    <t xml:space="preserve">Vzhledem ke skutečnosti, že ZP MÉDIA </t>
  </si>
  <si>
    <t xml:space="preserve">zahájila činnost k 2. 3. 2009, nemají hodnoty v % </t>
  </si>
  <si>
    <t>relevantní vypovídací schopnost.</t>
  </si>
  <si>
    <r>
      <t xml:space="preserve">Náklady na zdravotní péči celkem čerpané z oddílu A (příloha č. 2, oddíl A III., ř. 1) základního fondu zdravotního pojištění včetně dohadných položek zúčtované v daném období  </t>
    </r>
    <r>
      <rPr>
        <b/>
        <vertAlign val="superscript"/>
        <sz val="9"/>
        <rFont val="Arial CE"/>
        <family val="2"/>
      </rPr>
      <t xml:space="preserve"> </t>
    </r>
    <r>
      <rPr>
        <b/>
        <sz val="9"/>
        <rFont val="Arial CE"/>
        <family val="2"/>
      </rPr>
      <t xml:space="preserve">    (součet ř.1 - 12) </t>
    </r>
  </si>
  <si>
    <r>
      <t xml:space="preserve">na ambulantní péči celkem  </t>
    </r>
    <r>
      <rPr>
        <sz val="8"/>
        <rFont val="Arial CE"/>
        <family val="2"/>
      </rPr>
      <t>(zdravotnická zařízení nevykazující žádný kód ošetřovacího dne, zahrnují se náklady na zvlášť účtované léčivé přípravky, zvlášť účtovaný materiál, s výjimkou nákladů na léky na recepty a zdravotnické prostředky vydané na poukazy)</t>
    </r>
  </si>
  <si>
    <r>
      <t xml:space="preserve">na stomatologickou péči </t>
    </r>
    <r>
      <rPr>
        <sz val="8"/>
        <rFont val="Arial CE"/>
        <family val="2"/>
      </rPr>
      <t>(odbornosti 014 - 015, 019)</t>
    </r>
  </si>
  <si>
    <r>
      <t xml:space="preserve">na péči praktických lékařů </t>
    </r>
    <r>
      <rPr>
        <sz val="8"/>
        <rFont val="Arial CE"/>
        <family val="2"/>
      </rPr>
      <t>(odbornosti 001, 002)</t>
    </r>
  </si>
  <si>
    <r>
      <t xml:space="preserve">na gynekologickou péči </t>
    </r>
    <r>
      <rPr>
        <sz val="8"/>
        <rFont val="Arial CE"/>
        <family val="2"/>
      </rPr>
      <t>(odbornosti 603, 604)</t>
    </r>
    <r>
      <rPr>
        <sz val="9"/>
        <rFont val="Arial CE"/>
        <family val="2"/>
      </rPr>
      <t xml:space="preserve"> </t>
    </r>
  </si>
  <si>
    <r>
      <t>na rehabilitační péči</t>
    </r>
    <r>
      <rPr>
        <sz val="9"/>
        <rFont val="Arial CE"/>
        <family val="2"/>
      </rPr>
      <t xml:space="preserve"> </t>
    </r>
    <r>
      <rPr>
        <sz val="8"/>
        <rFont val="Arial CE"/>
        <family val="2"/>
      </rPr>
      <t>(odbornost 902)</t>
    </r>
  </si>
  <si>
    <r>
      <t>na diagnostickou zdravotní péči</t>
    </r>
    <r>
      <rPr>
        <sz val="9"/>
        <rFont val="Arial CE"/>
        <family val="2"/>
      </rPr>
      <t xml:space="preserve"> </t>
    </r>
    <r>
      <rPr>
        <sz val="8"/>
        <rFont val="Arial CE"/>
        <family val="2"/>
      </rPr>
      <t>(odbornosti 222, 801 - 805, 806, 807, 808, 809, 812 - 823)</t>
    </r>
  </si>
  <si>
    <r>
      <t xml:space="preserve">laboratoře </t>
    </r>
    <r>
      <rPr>
        <sz val="8"/>
        <rFont val="Arial CE"/>
        <family val="2"/>
      </rPr>
      <t>(odbornosti 801 - 805, 222, 812 - 822)</t>
    </r>
  </si>
  <si>
    <r>
      <t xml:space="preserve">radiologie a zobrazovací metody </t>
    </r>
    <r>
      <rPr>
        <sz val="8"/>
        <rFont val="Arial CE"/>
        <family val="2"/>
      </rPr>
      <t>(odbornost 809 a 806)</t>
    </r>
  </si>
  <si>
    <t>1.5.3</t>
  </si>
  <si>
    <r>
      <t xml:space="preserve">soudní lékařství </t>
    </r>
    <r>
      <rPr>
        <sz val="8"/>
        <rFont val="Arial CE"/>
        <family val="2"/>
      </rPr>
      <t>(odbornost 808)</t>
    </r>
  </si>
  <si>
    <t>1.5.4</t>
  </si>
  <si>
    <r>
      <t>patologie</t>
    </r>
    <r>
      <rPr>
        <sz val="8"/>
        <rFont val="Arial CE"/>
        <family val="2"/>
      </rPr>
      <t xml:space="preserve"> (odbornost 807 + 823)</t>
    </r>
  </si>
  <si>
    <r>
      <t xml:space="preserve">na domácí zdravotní péči </t>
    </r>
    <r>
      <rPr>
        <b/>
        <sz val="8"/>
        <rFont val="Arial CE"/>
        <family val="2"/>
      </rPr>
      <t>(</t>
    </r>
    <r>
      <rPr>
        <sz val="8"/>
        <rFont val="Arial CE"/>
        <family val="2"/>
      </rPr>
      <t>odbornost 925, 911, 914, 916 a 921)</t>
    </r>
    <r>
      <rPr>
        <sz val="9"/>
        <rFont val="Arial CE"/>
        <family val="2"/>
      </rPr>
      <t xml:space="preserve"> </t>
    </r>
  </si>
  <si>
    <t>1.6.1</t>
  </si>
  <si>
    <t>z toho: domácí zdravotní péče odbornost 925</t>
  </si>
  <si>
    <r>
      <t xml:space="preserve">na specializovanou ambulantní péči </t>
    </r>
    <r>
      <rPr>
        <sz val="8"/>
        <rFont val="Arial CE"/>
        <family val="2"/>
      </rPr>
      <t xml:space="preserve">(odbornosti neuvedené v ř. 1.1 - 1.6 a neuvedené v řádku  </t>
    </r>
    <r>
      <rPr>
        <sz val="9"/>
        <rFont val="Arial CE"/>
        <family val="2"/>
      </rPr>
      <t xml:space="preserve">  </t>
    </r>
  </si>
  <si>
    <t>léčivé přípravky hrazené pouze ZZ poskytujícím péči na specializovaných pracovištích (viz § 15 
odst. 7b zákona č. 48/1997 Sb. a § 29 vyhlášky č. 92/2008 Sb.)</t>
  </si>
  <si>
    <r>
      <t xml:space="preserve">na zdravotní péči ve zdravotnických zařízeních poskytnutou osobám umístěným v nich z jiných než zdravotních důvodů </t>
    </r>
    <r>
      <rPr>
        <sz val="9"/>
        <rFont val="Arial CE"/>
        <family val="2"/>
      </rPr>
      <t>(§ 22 písm. c) zákona č. 48/1997 Sb.,o veřejném zdravotním pojištění a o změně a doplnění některých souvisejících zákonů (dále jen zákon č. 48/1997 Sb.)) (odbornost 913)</t>
    </r>
  </si>
  <si>
    <r>
      <t xml:space="preserve">na zdravotní péči poskytnutou v zařízeních sociálních služeb </t>
    </r>
    <r>
      <rPr>
        <sz val="8"/>
        <rFont val="Arial CE"/>
        <family val="2"/>
      </rPr>
      <t>(§ 22 písm d) zákona č. 48/1997 Sb., ve znění zákona č. 109/2006 Sb.)  (všechny nasml. odb. kromě 913)</t>
    </r>
  </si>
  <si>
    <r>
      <t xml:space="preserve">na ošetřovatelskou a rehabilitační péči poskytnutou v zařízeních sociálních služeb </t>
    </r>
    <r>
      <rPr>
        <sz val="9"/>
        <rFont val="Arial CE"/>
        <family val="2"/>
      </rPr>
      <t>(§ 22 písm. e) zákona č. 48/1997 Sb., ve znění zákona č. 109/2006 Sb.)  (odbornost 913)</t>
    </r>
  </si>
  <si>
    <r>
      <t xml:space="preserve">na ústavní péči celkem </t>
    </r>
    <r>
      <rPr>
        <sz val="8"/>
        <rFont val="Arial CE"/>
        <family val="2"/>
      </rPr>
      <t>(zdravotnická zařízení vykazující kód ošetřovacího dne, zahrnují se náklady na zvlášť účtované léčivé přípravky, zvlášť účtovaný materiál, paušál na léky i případně nasmlouvanou péči ambulantní, stomatologickou a dopravu provozovanou v rámci lůžkového zdravotnického zařízení s výjimkou nákladů na léky na recepty a zdravotnických prostředků vydaných na poukazy)</t>
    </r>
  </si>
  <si>
    <r>
      <t>ambulantní péče v nemocnicích</t>
    </r>
    <r>
      <rPr>
        <sz val="8"/>
        <rFont val="Arial CE"/>
        <family val="2"/>
      </rPr>
      <t xml:space="preserve"> (doklady 01, 01s, 03, 03s, 06 bez vazby na hospitalizační doklad 02 "Metodiky pro pořizování a předávání dokladů")   </t>
    </r>
  </si>
  <si>
    <r>
      <t xml:space="preserve">akutní lůžková péče  </t>
    </r>
    <r>
      <rPr>
        <sz val="8"/>
        <rFont val="Arial CE"/>
        <family val="2"/>
      </rPr>
      <t xml:space="preserve">(doklady 02, 02s, 03, 03s a 06 s vazbou na doklad 02 "Metodiky pro pořizování a předávání dokladů")  </t>
    </r>
  </si>
  <si>
    <r>
      <t xml:space="preserve">následná lůžková péče </t>
    </r>
    <r>
      <rPr>
        <sz val="8"/>
        <rFont val="Arial CE"/>
        <family val="2"/>
      </rPr>
      <t>(OD 00005, příp. 00024)</t>
    </r>
  </si>
  <si>
    <r>
      <t xml:space="preserve">ostatní </t>
    </r>
    <r>
      <rPr>
        <sz val="8"/>
        <rFont val="Arial CE"/>
        <family val="2"/>
      </rPr>
      <t>(LSPP, doprava atd., tj. zbývající péče neuvedená v ř. 2.1.1, 2.1.2 a 2.1.3)</t>
    </r>
  </si>
  <si>
    <r>
      <t xml:space="preserve">odborné léčebné ústavy </t>
    </r>
    <r>
      <rPr>
        <sz val="8"/>
        <rFont val="Arial CE"/>
        <family val="2"/>
      </rPr>
      <t>(odborné léčebné ústav s výjimkou zdravotnických zařízení uvedených v řádku 2.3 a 2.4)</t>
    </r>
  </si>
  <si>
    <r>
      <t xml:space="preserve">psychiatrické </t>
    </r>
    <r>
      <rPr>
        <sz val="8"/>
        <rFont val="Arial CE"/>
        <family val="2"/>
      </rPr>
      <t>(OD 00021, 00026)</t>
    </r>
  </si>
  <si>
    <r>
      <t xml:space="preserve">rehabilitační </t>
    </r>
    <r>
      <rPr>
        <sz val="8"/>
        <rFont val="Arial CE"/>
        <family val="2"/>
      </rPr>
      <t>(OD 00022, OD 00025, OD 00027)</t>
    </r>
  </si>
  <si>
    <r>
      <t xml:space="preserve">pneumologie a ftizeologie </t>
    </r>
    <r>
      <rPr>
        <sz val="8"/>
        <rFont val="Arial CE"/>
        <family val="2"/>
      </rPr>
      <t>(TRN) (OD 00023, OD 00028)</t>
    </r>
  </si>
  <si>
    <r>
      <t xml:space="preserve">léčebny dlouhodobě nemocných </t>
    </r>
    <r>
      <rPr>
        <sz val="8"/>
        <rFont val="Arial CE"/>
        <family val="2"/>
      </rPr>
      <t>(samostatná zdravotnická zařízení vykazující kód ošetřovacího dne 00024)</t>
    </r>
  </si>
  <si>
    <r>
      <t xml:space="preserve">ošetřovatelská lůžka </t>
    </r>
    <r>
      <rPr>
        <sz val="8"/>
        <rFont val="Arial CE"/>
        <family val="2"/>
      </rPr>
      <t>(samostatná zdravotnická zařízení vykazující kód ošetřovacího dne 00005)</t>
    </r>
  </si>
  <si>
    <r>
      <t xml:space="preserve">lůžka ve speciálních lůžkových zařízeních hospicového typu </t>
    </r>
    <r>
      <rPr>
        <sz val="8"/>
        <rFont val="Arial CE"/>
        <family val="2"/>
      </rPr>
      <t>(OD 00030)</t>
    </r>
  </si>
  <si>
    <r>
      <t xml:space="preserve">na dopravu </t>
    </r>
    <r>
      <rPr>
        <sz val="8"/>
        <rFont val="Arial CE"/>
        <family val="2"/>
      </rPr>
      <t>(zahrnuje dopravní zdravotní službu včetně individuální dopravy, nezahrnuje se doprava z ř. 2)</t>
    </r>
  </si>
  <si>
    <r>
      <t xml:space="preserve">na zdravotnickou záchrannou službu </t>
    </r>
    <r>
      <rPr>
        <sz val="8"/>
        <rFont val="Arial CE"/>
        <family val="2"/>
      </rPr>
      <t>(odbornost 709, zdravotnická zařízení nevykazující žádný kód ošetřovacího dne)</t>
    </r>
    <r>
      <rPr>
        <sz val="9"/>
        <rFont val="Arial CE"/>
        <family val="2"/>
      </rPr>
      <t xml:space="preserve"> </t>
    </r>
  </si>
  <si>
    <r>
      <t xml:space="preserve">předepsané v ambulantních zdravotnických zařízeních </t>
    </r>
    <r>
      <rPr>
        <sz val="8"/>
        <rFont val="Arial CE"/>
        <family val="2"/>
      </rPr>
      <t>(samostatná ambulantní zdravotnická zařízení)</t>
    </r>
  </si>
  <si>
    <r>
      <t xml:space="preserve">finanční prostředky (vratky) podle § 16b zák. č. 48/1997 Sb.  </t>
    </r>
    <r>
      <rPr>
        <b/>
        <vertAlign val="superscript"/>
        <sz val="9"/>
        <rFont val="Arial CE"/>
        <family val="2"/>
      </rPr>
      <t xml:space="preserve">   </t>
    </r>
  </si>
  <si>
    <r>
      <t xml:space="preserve">náklady na očkovací látky podle zákona č. 48/1997 Sb., ve znění pozdějších předpisů  </t>
    </r>
    <r>
      <rPr>
        <b/>
        <vertAlign val="superscript"/>
        <sz val="9"/>
        <rFont val="Arial CE"/>
        <family val="2"/>
      </rPr>
      <t xml:space="preserve"> </t>
    </r>
  </si>
  <si>
    <r>
      <t xml:space="preserve">ostatní náklady na zdravotní péči </t>
    </r>
    <r>
      <rPr>
        <sz val="8"/>
        <rFont val="Arial CE"/>
        <family val="2"/>
      </rPr>
      <t>(které nelze zařadit do předchozích bodů - do vysvětlivek uvést, co zahrnují)</t>
    </r>
  </si>
  <si>
    <t>Rok 2011</t>
  </si>
  <si>
    <t>ZPP 2011/</t>
  </si>
  <si>
    <t>oček. skut. 2010</t>
  </si>
  <si>
    <t> 0</t>
  </si>
  <si>
    <t>Údaje oč. skut. 2010 a ZPP 2011 vychází z návrhů ZPP 2011 jednotlivých ZP.</t>
  </si>
  <si>
    <r>
      <t xml:space="preserve">na léčení v zahraničí podle §1 odst. 4 písm. b) vyhlášky o fondech     </t>
    </r>
    <r>
      <rPr>
        <b/>
        <sz val="9"/>
        <rFont val="Arial CE"/>
        <family val="2"/>
      </rPr>
      <t xml:space="preserve"> </t>
    </r>
    <r>
      <rPr>
        <b/>
        <vertAlign val="superscript"/>
        <sz val="9"/>
        <rFont val="Arial CE"/>
        <family val="2"/>
      </rPr>
      <t xml:space="preserve"> </t>
    </r>
  </si>
  <si>
    <t xml:space="preserve">Náklady na zlepšení zdravotní péče čerpané z jiných fondů        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</si>
</sst>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0000000"/>
    <numFmt numFmtId="166" formatCode="0.000000000"/>
    <numFmt numFmtId="167" formatCode="0.00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"/>
    <numFmt numFmtId="175" formatCode="_(* #,##0_);_(* \(#,##0\);_(* &quot;-&quot;??_);_(@_)"/>
    <numFmt numFmtId="176" formatCode="_(* #,##0.00_);_(* \(#,##0.00\);_(* &quot;-&quot;??_);_(@_)"/>
    <numFmt numFmtId="177" formatCode="[$-405]d\.\ mmmm\ yyyy"/>
  </numFmts>
  <fonts count="16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0"/>
      <name val="MS Sans Serif"/>
      <family val="0"/>
    </font>
    <font>
      <b/>
      <sz val="9"/>
      <name val="Arial CE"/>
      <family val="2"/>
    </font>
    <font>
      <sz val="9"/>
      <name val="Arial CE"/>
      <family val="2"/>
    </font>
    <font>
      <b/>
      <vertAlign val="superscript"/>
      <sz val="9"/>
      <name val="Arial CE"/>
      <family val="2"/>
    </font>
    <font>
      <b/>
      <vertAlign val="superscript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4"/>
      <name val="Arial CE"/>
      <family val="2"/>
    </font>
    <font>
      <b/>
      <sz val="7"/>
      <name val="Arial CE"/>
      <family val="2"/>
    </font>
    <font>
      <b/>
      <sz val="8"/>
      <name val="Arial CE"/>
      <family val="0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4" fillId="0" borderId="0" xfId="22" applyFont="1">
      <alignment/>
      <protection/>
    </xf>
    <xf numFmtId="0" fontId="2" fillId="0" borderId="0" xfId="22" applyFont="1" applyFill="1" applyAlignment="1">
      <alignment vertical="center" wrapText="1"/>
      <protection/>
    </xf>
    <xf numFmtId="0" fontId="2" fillId="0" borderId="0" xfId="22" applyFont="1" applyAlignment="1">
      <alignment horizontal="left" vertical="center" wrapText="1"/>
      <protection/>
    </xf>
    <xf numFmtId="0" fontId="1" fillId="0" borderId="0" xfId="22" applyFont="1" applyAlignment="1">
      <alignment horizontal="left" vertical="center"/>
      <protection/>
    </xf>
    <xf numFmtId="0" fontId="1" fillId="0" borderId="0" xfId="22" applyFont="1" applyAlignment="1">
      <alignment horizontal="center" vertical="center" wrapText="1"/>
      <protection/>
    </xf>
    <xf numFmtId="49" fontId="4" fillId="0" borderId="1" xfId="23" applyNumberFormat="1" applyFont="1" applyFill="1" applyBorder="1" applyAlignment="1">
      <alignment horizontal="center"/>
      <protection/>
    </xf>
    <xf numFmtId="0" fontId="4" fillId="0" borderId="2" xfId="23" applyFont="1" applyFill="1" applyBorder="1" applyAlignment="1">
      <alignment horizontal="left" vertical="center" wrapText="1" indent="1"/>
      <protection/>
    </xf>
    <xf numFmtId="0" fontId="4" fillId="0" borderId="3" xfId="23" applyFont="1" applyBorder="1" applyAlignment="1">
      <alignment horizontal="center" vertical="center" wrapText="1"/>
      <protection/>
    </xf>
    <xf numFmtId="0" fontId="5" fillId="0" borderId="4" xfId="23" applyFont="1" applyBorder="1" applyAlignment="1">
      <alignment horizontal="left" vertical="center" wrapText="1" indent="1"/>
      <protection/>
    </xf>
    <xf numFmtId="0" fontId="4" fillId="0" borderId="3" xfId="23" applyFont="1" applyBorder="1" applyAlignment="1">
      <alignment horizontal="center" vertical="top" wrapText="1"/>
      <protection/>
    </xf>
    <xf numFmtId="0" fontId="4" fillId="0" borderId="4" xfId="23" applyFont="1" applyBorder="1" applyAlignment="1">
      <alignment horizontal="left" vertical="top" wrapText="1" indent="1"/>
      <protection/>
    </xf>
    <xf numFmtId="49" fontId="4" fillId="0" borderId="3" xfId="23" applyNumberFormat="1" applyFont="1" applyBorder="1" applyAlignment="1">
      <alignment horizontal="center" vertical="center" wrapText="1"/>
      <protection/>
    </xf>
    <xf numFmtId="0" fontId="4" fillId="0" borderId="4" xfId="23" applyFont="1" applyBorder="1" applyAlignment="1">
      <alignment horizontal="left" vertical="center" wrapText="1" indent="2"/>
      <protection/>
    </xf>
    <xf numFmtId="0" fontId="7" fillId="0" borderId="5" xfId="22" applyFont="1" applyBorder="1" applyAlignment="1">
      <alignment horizontal="center" vertical="center" wrapText="1"/>
      <protection/>
    </xf>
    <xf numFmtId="0" fontId="10" fillId="0" borderId="0" xfId="22" applyFont="1" applyAlignment="1">
      <alignment horizontal="left" vertical="center" wrapText="1"/>
      <protection/>
    </xf>
    <xf numFmtId="0" fontId="10" fillId="0" borderId="0" xfId="22" applyFont="1" applyAlignment="1">
      <alignment horizontal="center" vertical="top"/>
      <protection/>
    </xf>
    <xf numFmtId="0" fontId="2" fillId="0" borderId="0" xfId="22" applyFont="1">
      <alignment/>
      <protection/>
    </xf>
    <xf numFmtId="0" fontId="2" fillId="0" borderId="0" xfId="22" applyFont="1" applyAlignment="1">
      <alignment horizontal="center"/>
      <protection/>
    </xf>
    <xf numFmtId="0" fontId="2" fillId="0" borderId="0" xfId="22" applyFont="1" applyAlignment="1">
      <alignment/>
      <protection/>
    </xf>
    <xf numFmtId="0" fontId="2" fillId="0" borderId="0" xfId="22" applyFont="1" applyFill="1">
      <alignment/>
      <protection/>
    </xf>
    <xf numFmtId="0" fontId="2" fillId="0" borderId="6" xfId="22" applyFont="1" applyBorder="1" applyAlignment="1">
      <alignment horizontal="center" vertical="center"/>
      <protection/>
    </xf>
    <xf numFmtId="0" fontId="11" fillId="0" borderId="7" xfId="22" applyFont="1" applyBorder="1" applyAlignment="1">
      <alignment horizontal="left" vertical="center" wrapText="1" indent="1"/>
      <protection/>
    </xf>
    <xf numFmtId="0" fontId="2" fillId="2" borderId="6" xfId="22" applyFont="1" applyFill="1" applyBorder="1" applyAlignment="1">
      <alignment vertical="center" wrapText="1"/>
      <protection/>
    </xf>
    <xf numFmtId="0" fontId="2" fillId="0" borderId="6" xfId="22" applyFont="1" applyBorder="1" applyAlignment="1">
      <alignment horizontal="center" vertical="center" wrapText="1"/>
      <protection/>
    </xf>
    <xf numFmtId="0" fontId="2" fillId="0" borderId="7" xfId="22" applyFont="1" applyBorder="1" applyAlignment="1">
      <alignment horizontal="center" vertical="center" wrapText="1"/>
      <protection/>
    </xf>
    <xf numFmtId="0" fontId="2" fillId="0" borderId="8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left" vertical="center" wrapText="1" indent="1"/>
      <protection/>
    </xf>
    <xf numFmtId="0" fontId="2" fillId="2" borderId="8" xfId="22" applyFont="1" applyFill="1" applyBorder="1" applyAlignment="1">
      <alignment vertical="center" wrapText="1"/>
      <protection/>
    </xf>
    <xf numFmtId="0" fontId="2" fillId="0" borderId="8" xfId="22" applyFont="1" applyBorder="1" applyAlignment="1">
      <alignment horizontal="center" vertical="center" wrapText="1"/>
      <protection/>
    </xf>
    <xf numFmtId="0" fontId="2" fillId="0" borderId="0" xfId="22" applyFont="1" applyBorder="1" applyAlignment="1">
      <alignment horizontal="center" vertical="center" wrapText="1"/>
      <protection/>
    </xf>
    <xf numFmtId="0" fontId="2" fillId="0" borderId="5" xfId="22" applyFont="1" applyBorder="1" applyAlignment="1">
      <alignment horizontal="center" vertical="center"/>
      <protection/>
    </xf>
    <xf numFmtId="0" fontId="11" fillId="0" borderId="9" xfId="22" applyFont="1" applyBorder="1" applyAlignment="1">
      <alignment horizontal="left" vertical="center" wrapText="1" indent="1"/>
      <protection/>
    </xf>
    <xf numFmtId="0" fontId="2" fillId="2" borderId="5" xfId="22" applyFont="1" applyFill="1" applyBorder="1" applyAlignment="1">
      <alignment vertical="center" wrapText="1"/>
      <protection/>
    </xf>
    <xf numFmtId="0" fontId="12" fillId="0" borderId="10" xfId="23" applyFont="1" applyFill="1" applyBorder="1" applyAlignment="1">
      <alignment horizontal="center" vertical="center" wrapText="1"/>
      <protection/>
    </xf>
    <xf numFmtId="0" fontId="12" fillId="2" borderId="3" xfId="23" applyFont="1" applyFill="1" applyBorder="1" applyAlignment="1">
      <alignment horizontal="center" vertical="center" wrapText="1"/>
      <protection/>
    </xf>
    <xf numFmtId="0" fontId="2" fillId="0" borderId="0" xfId="22" applyFont="1" applyAlignment="1">
      <alignment horizontal="left" indent="1"/>
      <protection/>
    </xf>
    <xf numFmtId="0" fontId="12" fillId="2" borderId="11" xfId="23" applyFont="1" applyFill="1" applyBorder="1" applyAlignment="1">
      <alignment horizontal="center" vertical="center" wrapText="1"/>
      <protection/>
    </xf>
    <xf numFmtId="0" fontId="12" fillId="2" borderId="10" xfId="23" applyFont="1" applyFill="1" applyBorder="1" applyAlignment="1">
      <alignment vertical="center" wrapText="1"/>
      <protection/>
    </xf>
    <xf numFmtId="0" fontId="2" fillId="0" borderId="0" xfId="22" applyFont="1" applyAlignment="1">
      <alignment vertical="center" wrapText="1"/>
      <protection/>
    </xf>
    <xf numFmtId="0" fontId="2" fillId="2" borderId="0" xfId="22" applyFont="1" applyFill="1" applyAlignment="1">
      <alignment vertical="center" wrapText="1"/>
      <protection/>
    </xf>
    <xf numFmtId="0" fontId="2" fillId="0" borderId="5" xfId="22" applyFont="1" applyBorder="1" applyAlignment="1">
      <alignment horizontal="center" vertical="center" wrapText="1"/>
      <protection/>
    </xf>
    <xf numFmtId="0" fontId="10" fillId="0" borderId="0" xfId="22" applyFont="1" applyAlignment="1">
      <alignment horizontal="center"/>
      <protection/>
    </xf>
    <xf numFmtId="0" fontId="13" fillId="0" borderId="0" xfId="22" applyFont="1">
      <alignment/>
      <protection/>
    </xf>
    <xf numFmtId="0" fontId="7" fillId="0" borderId="8" xfId="22" applyFont="1" applyBorder="1" applyAlignment="1">
      <alignment horizontal="center" vertical="center" wrapText="1"/>
      <protection/>
    </xf>
    <xf numFmtId="49" fontId="4" fillId="0" borderId="12" xfId="23" applyNumberFormat="1" applyFont="1" applyBorder="1" applyAlignment="1">
      <alignment horizontal="center" vertical="center" wrapText="1"/>
      <protection/>
    </xf>
    <xf numFmtId="0" fontId="10" fillId="0" borderId="0" xfId="22" applyFont="1" applyFill="1" applyAlignment="1">
      <alignment horizontal="center"/>
      <protection/>
    </xf>
    <xf numFmtId="0" fontId="10" fillId="0" borderId="0" xfId="22" applyFont="1" applyFill="1" applyAlignment="1">
      <alignment horizontal="left" vertical="center" wrapText="1"/>
      <protection/>
    </xf>
    <xf numFmtId="0" fontId="2" fillId="0" borderId="0" xfId="22" applyFont="1" applyFill="1" applyAlignment="1">
      <alignment horizontal="center"/>
      <protection/>
    </xf>
    <xf numFmtId="0" fontId="13" fillId="0" borderId="0" xfId="22" applyFont="1" applyAlignment="1">
      <alignment horizontal="left" vertical="center" wrapText="1"/>
      <protection/>
    </xf>
    <xf numFmtId="0" fontId="13" fillId="0" borderId="0" xfId="22" applyFont="1" applyAlignment="1">
      <alignment horizontal="left" vertical="center" wrapText="1"/>
      <protection/>
    </xf>
    <xf numFmtId="0" fontId="13" fillId="0" borderId="0" xfId="22" applyFont="1">
      <alignment/>
      <protection/>
    </xf>
    <xf numFmtId="0" fontId="10" fillId="0" borderId="0" xfId="22" applyFont="1">
      <alignment/>
      <protection/>
    </xf>
    <xf numFmtId="0" fontId="10" fillId="0" borderId="0" xfId="22" applyFont="1" applyFill="1" applyAlignment="1">
      <alignment horizontal="left" vertical="center" wrapText="1"/>
      <protection/>
    </xf>
    <xf numFmtId="0" fontId="5" fillId="0" borderId="4" xfId="23" applyFont="1" applyBorder="1" applyAlignment="1">
      <alignment horizontal="left" vertical="center" wrapText="1" indent="2"/>
      <protection/>
    </xf>
    <xf numFmtId="49" fontId="5" fillId="0" borderId="3" xfId="23" applyNumberFormat="1" applyFont="1" applyFill="1" applyBorder="1" applyAlignment="1">
      <alignment horizontal="center" vertical="center" wrapText="1"/>
      <protection/>
    </xf>
    <xf numFmtId="0" fontId="5" fillId="0" borderId="4" xfId="23" applyFont="1" applyFill="1" applyBorder="1" applyAlignment="1">
      <alignment horizontal="left" vertical="center" wrapText="1" indent="2"/>
      <protection/>
    </xf>
    <xf numFmtId="49" fontId="4" fillId="0" borderId="3" xfId="23" applyNumberFormat="1" applyFont="1" applyFill="1" applyBorder="1" applyAlignment="1">
      <alignment horizontal="center" vertical="center" wrapText="1"/>
      <protection/>
    </xf>
    <xf numFmtId="0" fontId="4" fillId="0" borderId="4" xfId="23" applyFont="1" applyFill="1" applyBorder="1" applyAlignment="1">
      <alignment horizontal="left" vertical="center" wrapText="1" indent="2"/>
      <protection/>
    </xf>
    <xf numFmtId="0" fontId="5" fillId="0" borderId="13" xfId="23" applyFont="1" applyFill="1" applyBorder="1" applyAlignment="1">
      <alignment horizontal="left" vertical="center" wrapText="1" indent="2"/>
      <protection/>
    </xf>
    <xf numFmtId="0" fontId="4" fillId="0" borderId="3" xfId="23" applyFont="1" applyFill="1" applyBorder="1" applyAlignment="1">
      <alignment horizontal="center" vertical="center" wrapText="1"/>
      <protection/>
    </xf>
    <xf numFmtId="0" fontId="4" fillId="0" borderId="3" xfId="23" applyFont="1" applyFill="1" applyBorder="1" applyAlignment="1">
      <alignment horizontal="left" vertical="center" wrapText="1" indent="1"/>
      <protection/>
    </xf>
    <xf numFmtId="0" fontId="4" fillId="0" borderId="11" xfId="23" applyFont="1" applyFill="1" applyBorder="1" applyAlignment="1">
      <alignment horizontal="left" vertical="center" wrapText="1" indent="1"/>
      <protection/>
    </xf>
    <xf numFmtId="0" fontId="2" fillId="0" borderId="6" xfId="22" applyFont="1" applyFill="1" applyBorder="1" applyAlignment="1">
      <alignment horizontal="center" vertical="center"/>
      <protection/>
    </xf>
    <xf numFmtId="0" fontId="11" fillId="0" borderId="7" xfId="22" applyFont="1" applyFill="1" applyBorder="1" applyAlignment="1">
      <alignment horizontal="left" vertical="center" wrapText="1" indent="1"/>
      <protection/>
    </xf>
    <xf numFmtId="0" fontId="2" fillId="0" borderId="8" xfId="22" applyFont="1" applyFill="1" applyBorder="1" applyAlignment="1">
      <alignment horizontal="center" vertical="center"/>
      <protection/>
    </xf>
    <xf numFmtId="0" fontId="11" fillId="0" borderId="0" xfId="22" applyFont="1" applyFill="1" applyBorder="1" applyAlignment="1">
      <alignment horizontal="left" vertical="center" wrapText="1" indent="1"/>
      <protection/>
    </xf>
    <xf numFmtId="0" fontId="2" fillId="0" borderId="5" xfId="22" applyFont="1" applyFill="1" applyBorder="1" applyAlignment="1">
      <alignment horizontal="center" vertical="center"/>
      <protection/>
    </xf>
    <xf numFmtId="0" fontId="11" fillId="0" borderId="9" xfId="22" applyFont="1" applyFill="1" applyBorder="1" applyAlignment="1">
      <alignment horizontal="left" vertical="center" wrapText="1" indent="1"/>
      <protection/>
    </xf>
    <xf numFmtId="0" fontId="4" fillId="0" borderId="0" xfId="23" applyFont="1" applyFill="1" applyBorder="1" applyAlignment="1">
      <alignment horizontal="left" vertical="center" wrapText="1" indent="1"/>
      <protection/>
    </xf>
    <xf numFmtId="0" fontId="4" fillId="0" borderId="0" xfId="22" applyFont="1" applyFill="1" applyBorder="1" applyAlignment="1">
      <alignment horizontal="left" vertical="center" wrapText="1" indent="1"/>
      <protection/>
    </xf>
    <xf numFmtId="0" fontId="12" fillId="2" borderId="0" xfId="23" applyFont="1" applyFill="1" applyBorder="1" applyAlignment="1">
      <alignment horizontal="center" vertical="center" wrapText="1"/>
      <protection/>
    </xf>
    <xf numFmtId="0" fontId="2" fillId="0" borderId="0" xfId="22" applyFont="1" applyBorder="1">
      <alignment/>
      <protection/>
    </xf>
    <xf numFmtId="0" fontId="4" fillId="0" borderId="9" xfId="23" applyFont="1" applyBorder="1" applyAlignment="1">
      <alignment horizontal="center" vertical="top" wrapText="1"/>
      <protection/>
    </xf>
    <xf numFmtId="0" fontId="4" fillId="0" borderId="9" xfId="23" applyFont="1" applyBorder="1" applyAlignment="1">
      <alignment horizontal="left" vertical="top" wrapText="1" indent="1"/>
      <protection/>
    </xf>
    <xf numFmtId="0" fontId="12" fillId="2" borderId="14" xfId="23" applyFont="1" applyFill="1" applyBorder="1" applyAlignment="1">
      <alignment horizontal="center" vertical="center" wrapText="1"/>
      <protection/>
    </xf>
    <xf numFmtId="0" fontId="4" fillId="0" borderId="9" xfId="23" applyFont="1" applyFill="1" applyBorder="1" applyAlignment="1">
      <alignment horizontal="left" vertical="center" wrapText="1" indent="1"/>
      <protection/>
    </xf>
    <xf numFmtId="3" fontId="5" fillId="0" borderId="15" xfId="24" applyNumberFormat="1" applyFont="1" applyFill="1" applyBorder="1" applyAlignment="1">
      <alignment horizontal="right"/>
      <protection/>
    </xf>
    <xf numFmtId="3" fontId="14" fillId="0" borderId="16" xfId="23" applyNumberFormat="1" applyFont="1" applyBorder="1" applyAlignment="1">
      <alignment horizontal="right"/>
      <protection/>
    </xf>
    <xf numFmtId="3" fontId="14" fillId="0" borderId="15" xfId="23" applyNumberFormat="1" applyFont="1" applyBorder="1" applyAlignment="1">
      <alignment horizontal="right"/>
      <protection/>
    </xf>
    <xf numFmtId="174" fontId="14" fillId="0" borderId="17" xfId="0" applyNumberFormat="1" applyFont="1" applyBorder="1" applyAlignment="1">
      <alignment horizontal="right"/>
    </xf>
    <xf numFmtId="3" fontId="14" fillId="0" borderId="16" xfId="23" applyNumberFormat="1" applyFont="1" applyBorder="1" applyAlignment="1">
      <alignment horizontal="right"/>
      <protection/>
    </xf>
    <xf numFmtId="3" fontId="14" fillId="0" borderId="15" xfId="23" applyNumberFormat="1" applyFont="1" applyBorder="1" applyAlignment="1">
      <alignment horizontal="right"/>
      <protection/>
    </xf>
    <xf numFmtId="3" fontId="14" fillId="0" borderId="15" xfId="24" applyNumberFormat="1" applyFont="1" applyFill="1" applyBorder="1" applyAlignment="1">
      <alignment horizontal="right" indent="1"/>
      <protection/>
    </xf>
    <xf numFmtId="174" fontId="14" fillId="0" borderId="17" xfId="23" applyNumberFormat="1" applyFont="1" applyBorder="1" applyAlignment="1">
      <alignment horizontal="right"/>
      <protection/>
    </xf>
    <xf numFmtId="3" fontId="14" fillId="0" borderId="16" xfId="23" applyNumberFormat="1" applyFont="1" applyFill="1" applyBorder="1" applyAlignment="1">
      <alignment horizontal="right"/>
      <protection/>
    </xf>
    <xf numFmtId="3" fontId="14" fillId="0" borderId="15" xfId="23" applyNumberFormat="1" applyFont="1" applyFill="1" applyBorder="1" applyAlignment="1">
      <alignment horizontal="right"/>
      <protection/>
    </xf>
    <xf numFmtId="173" fontId="14" fillId="0" borderId="17" xfId="23" applyNumberFormat="1" applyFont="1" applyFill="1" applyBorder="1" applyAlignment="1">
      <alignment horizontal="right"/>
      <protection/>
    </xf>
    <xf numFmtId="3" fontId="14" fillId="0" borderId="15" xfId="24" applyNumberFormat="1" applyFont="1" applyFill="1" applyBorder="1" applyAlignment="1">
      <alignment horizontal="right"/>
      <protection/>
    </xf>
    <xf numFmtId="3" fontId="14" fillId="0" borderId="15" xfId="24" applyNumberFormat="1" applyFont="1" applyFill="1" applyBorder="1" applyAlignment="1">
      <alignment horizontal="right"/>
      <protection/>
    </xf>
    <xf numFmtId="3" fontId="14" fillId="0" borderId="18" xfId="23" applyNumberFormat="1" applyFont="1" applyBorder="1" applyAlignment="1">
      <alignment horizontal="right"/>
      <protection/>
    </xf>
    <xf numFmtId="3" fontId="14" fillId="0" borderId="19" xfId="23" applyNumberFormat="1" applyFont="1" applyBorder="1" applyAlignment="1">
      <alignment horizontal="right"/>
      <protection/>
    </xf>
    <xf numFmtId="174" fontId="14" fillId="0" borderId="20" xfId="0" applyNumberFormat="1" applyFont="1" applyBorder="1" applyAlignment="1">
      <alignment horizontal="right"/>
    </xf>
    <xf numFmtId="174" fontId="14" fillId="0" borderId="20" xfId="23" applyNumberFormat="1" applyFont="1" applyBorder="1" applyAlignment="1">
      <alignment horizontal="right"/>
      <protection/>
    </xf>
    <xf numFmtId="3" fontId="14" fillId="0" borderId="18" xfId="23" applyNumberFormat="1" applyFont="1" applyFill="1" applyBorder="1" applyAlignment="1">
      <alignment horizontal="right"/>
      <protection/>
    </xf>
    <xf numFmtId="3" fontId="14" fillId="0" borderId="19" xfId="23" applyNumberFormat="1" applyFont="1" applyFill="1" applyBorder="1" applyAlignment="1">
      <alignment horizontal="right"/>
      <protection/>
    </xf>
    <xf numFmtId="173" fontId="14" fillId="0" borderId="20" xfId="23" applyNumberFormat="1" applyFont="1" applyFill="1" applyBorder="1" applyAlignment="1">
      <alignment horizontal="right"/>
      <protection/>
    </xf>
    <xf numFmtId="3" fontId="14" fillId="0" borderId="16" xfId="0" applyNumberFormat="1" applyFont="1" applyBorder="1" applyAlignment="1">
      <alignment horizontal="right"/>
    </xf>
    <xf numFmtId="3" fontId="14" fillId="0" borderId="15" xfId="0" applyNumberFormat="1" applyFont="1" applyBorder="1" applyAlignment="1">
      <alignment horizontal="right"/>
    </xf>
    <xf numFmtId="3" fontId="14" fillId="0" borderId="16" xfId="16" applyNumberFormat="1" applyFont="1" applyBorder="1" applyAlignment="1">
      <alignment horizontal="right"/>
    </xf>
    <xf numFmtId="3" fontId="14" fillId="0" borderId="15" xfId="16" applyNumberFormat="1" applyFont="1" applyBorder="1" applyAlignment="1">
      <alignment horizontal="right"/>
    </xf>
    <xf numFmtId="0" fontId="2" fillId="0" borderId="21" xfId="22" applyFont="1" applyBorder="1" applyAlignment="1">
      <alignment horizontal="center" vertical="center" wrapText="1"/>
      <protection/>
    </xf>
    <xf numFmtId="0" fontId="2" fillId="0" borderId="22" xfId="22" applyFont="1" applyBorder="1" applyAlignment="1">
      <alignment horizontal="center" vertical="center" wrapText="1"/>
      <protection/>
    </xf>
    <xf numFmtId="0" fontId="2" fillId="0" borderId="23" xfId="22" applyFont="1" applyBorder="1" applyAlignment="1">
      <alignment horizontal="center" vertical="center" wrapText="1"/>
      <protection/>
    </xf>
    <xf numFmtId="0" fontId="2" fillId="0" borderId="16" xfId="22" applyFont="1" applyBorder="1" applyAlignment="1">
      <alignment horizontal="center" vertical="center" wrapText="1"/>
      <protection/>
    </xf>
    <xf numFmtId="0" fontId="2" fillId="0" borderId="15" xfId="22" applyFont="1" applyBorder="1" applyAlignment="1">
      <alignment horizontal="center" vertical="center" wrapText="1"/>
      <protection/>
    </xf>
    <xf numFmtId="0" fontId="2" fillId="0" borderId="17" xfId="22" applyFont="1" applyBorder="1" applyAlignment="1">
      <alignment horizontal="center" vertical="center" wrapText="1"/>
      <protection/>
    </xf>
    <xf numFmtId="0" fontId="7" fillId="0" borderId="15" xfId="22" applyFont="1" applyBorder="1" applyAlignment="1">
      <alignment horizontal="center" vertical="center" wrapText="1"/>
      <protection/>
    </xf>
    <xf numFmtId="3" fontId="14" fillId="0" borderId="16" xfId="23" applyNumberFormat="1" applyFont="1" applyBorder="1" applyAlignment="1">
      <alignment horizontal="right" indent="1"/>
      <protection/>
    </xf>
    <xf numFmtId="3" fontId="14" fillId="0" borderId="15" xfId="23" applyNumberFormat="1" applyFont="1" applyFill="1" applyBorder="1" applyAlignment="1">
      <alignment horizontal="right" indent="1"/>
      <protection/>
    </xf>
    <xf numFmtId="164" fontId="14" fillId="0" borderId="17" xfId="23" applyNumberFormat="1" applyFont="1" applyBorder="1" applyAlignment="1">
      <alignment horizontal="right"/>
      <protection/>
    </xf>
    <xf numFmtId="0" fontId="4" fillId="0" borderId="24" xfId="23" applyFont="1" applyBorder="1" applyAlignment="1">
      <alignment horizontal="left" vertical="center" wrapText="1" indent="2"/>
      <protection/>
    </xf>
    <xf numFmtId="0" fontId="4" fillId="0" borderId="11" xfId="23" applyFont="1" applyBorder="1" applyAlignment="1">
      <alignment horizontal="center" vertical="top" wrapText="1"/>
      <protection/>
    </xf>
    <xf numFmtId="0" fontId="4" fillId="0" borderId="11" xfId="23" applyFont="1" applyBorder="1" applyAlignment="1">
      <alignment horizontal="left" vertical="top" wrapText="1" indent="1"/>
      <protection/>
    </xf>
    <xf numFmtId="3" fontId="14" fillId="0" borderId="16" xfId="22" applyNumberFormat="1" applyFont="1" applyFill="1" applyBorder="1" applyAlignment="1">
      <alignment horizontal="right"/>
      <protection/>
    </xf>
    <xf numFmtId="3" fontId="14" fillId="0" borderId="15" xfId="22" applyNumberFormat="1" applyFont="1" applyFill="1" applyBorder="1" applyAlignment="1">
      <alignment horizontal="right"/>
      <protection/>
    </xf>
    <xf numFmtId="3" fontId="14" fillId="0" borderId="18" xfId="22" applyNumberFormat="1" applyFont="1" applyFill="1" applyBorder="1" applyAlignment="1">
      <alignment horizontal="right"/>
      <protection/>
    </xf>
    <xf numFmtId="3" fontId="14" fillId="0" borderId="19" xfId="22" applyNumberFormat="1" applyFont="1" applyFill="1" applyBorder="1" applyAlignment="1">
      <alignment horizontal="right"/>
      <protection/>
    </xf>
    <xf numFmtId="3" fontId="14" fillId="0" borderId="16" xfId="24" applyNumberFormat="1" applyFont="1" applyFill="1" applyBorder="1" applyAlignment="1">
      <alignment horizontal="right" indent="1"/>
      <protection/>
    </xf>
    <xf numFmtId="3" fontId="14" fillId="0" borderId="16" xfId="24" applyNumberFormat="1" applyFont="1" applyFill="1" applyBorder="1" applyAlignment="1">
      <alignment horizontal="right"/>
      <protection/>
    </xf>
    <xf numFmtId="3" fontId="14" fillId="0" borderId="16" xfId="24" applyNumberFormat="1" applyFont="1" applyFill="1" applyBorder="1" applyAlignment="1">
      <alignment horizontal="right"/>
      <protection/>
    </xf>
    <xf numFmtId="3" fontId="14" fillId="0" borderId="18" xfId="24" applyNumberFormat="1" applyFont="1" applyFill="1" applyBorder="1" applyAlignment="1">
      <alignment horizontal="right"/>
      <protection/>
    </xf>
    <xf numFmtId="3" fontId="14" fillId="0" borderId="19" xfId="24" applyNumberFormat="1" applyFont="1" applyFill="1" applyBorder="1" applyAlignment="1">
      <alignment horizontal="right"/>
      <protection/>
    </xf>
    <xf numFmtId="3" fontId="14" fillId="0" borderId="15" xfId="23" applyNumberFormat="1" applyFont="1" applyBorder="1" applyAlignment="1">
      <alignment horizontal="right" indent="1"/>
      <protection/>
    </xf>
    <xf numFmtId="3" fontId="15" fillId="0" borderId="21" xfId="23" applyNumberFormat="1" applyFont="1" applyFill="1" applyBorder="1" applyAlignment="1">
      <alignment horizontal="right"/>
      <protection/>
    </xf>
    <xf numFmtId="3" fontId="15" fillId="0" borderId="22" xfId="23" applyNumberFormat="1" applyFont="1" applyFill="1" applyBorder="1" applyAlignment="1">
      <alignment horizontal="right"/>
      <protection/>
    </xf>
    <xf numFmtId="174" fontId="15" fillId="0" borderId="23" xfId="0" applyNumberFormat="1" applyFont="1" applyBorder="1" applyAlignment="1">
      <alignment horizontal="right"/>
    </xf>
    <xf numFmtId="3" fontId="15" fillId="0" borderId="16" xfId="23" applyNumberFormat="1" applyFont="1" applyFill="1" applyBorder="1" applyAlignment="1">
      <alignment horizontal="right"/>
      <protection/>
    </xf>
    <xf numFmtId="3" fontId="15" fillId="0" borderId="15" xfId="23" applyNumberFormat="1" applyFont="1" applyFill="1" applyBorder="1" applyAlignment="1">
      <alignment horizontal="right"/>
      <protection/>
    </xf>
    <xf numFmtId="174" fontId="15" fillId="0" borderId="17" xfId="23" applyNumberFormat="1" applyFont="1" applyBorder="1" applyAlignment="1">
      <alignment horizontal="right"/>
      <protection/>
    </xf>
    <xf numFmtId="174" fontId="15" fillId="0" borderId="23" xfId="23" applyNumberFormat="1" applyFont="1" applyBorder="1" applyAlignment="1">
      <alignment horizontal="right"/>
      <protection/>
    </xf>
    <xf numFmtId="3" fontId="15" fillId="0" borderId="25" xfId="23" applyNumberFormat="1" applyFont="1" applyFill="1" applyBorder="1" applyAlignment="1">
      <alignment horizontal="right"/>
      <protection/>
    </xf>
    <xf numFmtId="3" fontId="15" fillId="0" borderId="26" xfId="23" applyNumberFormat="1" applyFont="1" applyFill="1" applyBorder="1" applyAlignment="1">
      <alignment horizontal="right"/>
      <protection/>
    </xf>
    <xf numFmtId="174" fontId="15" fillId="0" borderId="27" xfId="23" applyNumberFormat="1" applyFont="1" applyBorder="1" applyAlignment="1">
      <alignment horizontal="right"/>
      <protection/>
    </xf>
    <xf numFmtId="3" fontId="15" fillId="0" borderId="25" xfId="23" applyNumberFormat="1" applyFont="1" applyFill="1" applyBorder="1" applyAlignment="1">
      <alignment horizontal="right"/>
      <protection/>
    </xf>
    <xf numFmtId="3" fontId="15" fillId="0" borderId="26" xfId="23" applyNumberFormat="1" applyFont="1" applyFill="1" applyBorder="1" applyAlignment="1">
      <alignment horizontal="right"/>
      <protection/>
    </xf>
    <xf numFmtId="173" fontId="15" fillId="0" borderId="27" xfId="23" applyNumberFormat="1" applyFont="1" applyFill="1" applyBorder="1" applyAlignment="1">
      <alignment horizontal="right"/>
      <protection/>
    </xf>
    <xf numFmtId="0" fontId="4" fillId="0" borderId="12" xfId="23" applyFont="1" applyFill="1" applyBorder="1" applyAlignment="1">
      <alignment horizontal="left" vertical="center" wrapText="1" indent="1"/>
      <protection/>
    </xf>
    <xf numFmtId="0" fontId="4" fillId="0" borderId="11" xfId="22" applyFont="1" applyFill="1" applyBorder="1" applyAlignment="1">
      <alignment horizontal="left" vertical="center" wrapText="1" indent="1"/>
      <protection/>
    </xf>
    <xf numFmtId="3" fontId="14" fillId="0" borderId="22" xfId="0" applyNumberFormat="1" applyFont="1" applyFill="1" applyBorder="1" applyAlignment="1">
      <alignment horizontal="right" wrapText="1"/>
    </xf>
    <xf numFmtId="3" fontId="14" fillId="0" borderId="15" xfId="0" applyNumberFormat="1" applyFont="1" applyFill="1" applyBorder="1" applyAlignment="1">
      <alignment horizontal="right" wrapText="1"/>
    </xf>
    <xf numFmtId="3" fontId="14" fillId="0" borderId="22" xfId="23" applyNumberFormat="1" applyFont="1" applyBorder="1" applyAlignment="1">
      <alignment horizontal="right"/>
      <protection/>
    </xf>
    <xf numFmtId="3" fontId="14" fillId="0" borderId="22" xfId="23" applyNumberFormat="1" applyFont="1" applyFill="1" applyBorder="1" applyAlignment="1">
      <alignment horizontal="right"/>
      <protection/>
    </xf>
    <xf numFmtId="3" fontId="14" fillId="0" borderId="22" xfId="23" applyNumberFormat="1" applyFont="1" applyBorder="1" applyAlignment="1">
      <alignment horizontal="right"/>
      <protection/>
    </xf>
    <xf numFmtId="3" fontId="14" fillId="0" borderId="22" xfId="22" applyNumberFormat="1" applyFont="1" applyFill="1" applyBorder="1" applyAlignment="1">
      <alignment horizontal="right"/>
      <protection/>
    </xf>
    <xf numFmtId="3" fontId="14" fillId="0" borderId="22" xfId="24" applyNumberFormat="1" applyFont="1" applyFill="1" applyBorder="1" applyAlignment="1">
      <alignment horizontal="right"/>
      <protection/>
    </xf>
    <xf numFmtId="3" fontId="14" fillId="0" borderId="22" xfId="16" applyNumberFormat="1" applyFont="1" applyFill="1" applyBorder="1" applyAlignment="1">
      <alignment horizontal="right"/>
    </xf>
    <xf numFmtId="173" fontId="14" fillId="0" borderId="23" xfId="23" applyNumberFormat="1" applyFont="1" applyFill="1" applyBorder="1" applyAlignment="1">
      <alignment horizontal="right"/>
      <protection/>
    </xf>
    <xf numFmtId="0" fontId="14" fillId="0" borderId="15" xfId="22" applyFont="1" applyBorder="1" applyAlignment="1">
      <alignment horizontal="right" indent="1"/>
      <protection/>
    </xf>
    <xf numFmtId="0" fontId="11" fillId="0" borderId="5" xfId="22" applyFont="1" applyBorder="1" applyAlignment="1">
      <alignment horizontal="left" vertical="center" wrapText="1" indent="1"/>
      <protection/>
    </xf>
    <xf numFmtId="0" fontId="2" fillId="0" borderId="28" xfId="22" applyFont="1" applyBorder="1" applyAlignment="1">
      <alignment horizontal="center" vertical="center" wrapText="1"/>
      <protection/>
    </xf>
    <xf numFmtId="0" fontId="2" fillId="0" borderId="29" xfId="22" applyFont="1" applyBorder="1" applyAlignment="1">
      <alignment horizontal="center" vertical="center" wrapText="1"/>
      <protection/>
    </xf>
    <xf numFmtId="0" fontId="11" fillId="0" borderId="6" xfId="22" applyFont="1" applyBorder="1" applyAlignment="1">
      <alignment horizontal="left" vertical="center" wrapText="1" indent="1"/>
      <protection/>
    </xf>
    <xf numFmtId="0" fontId="11" fillId="0" borderId="8" xfId="22" applyFont="1" applyBorder="1" applyAlignment="1">
      <alignment horizontal="left" vertical="center" wrapText="1" indent="1"/>
      <protection/>
    </xf>
    <xf numFmtId="3" fontId="5" fillId="0" borderId="22" xfId="23" applyNumberFormat="1" applyFont="1" applyBorder="1" applyAlignment="1">
      <alignment horizontal="right"/>
      <protection/>
    </xf>
    <xf numFmtId="3" fontId="5" fillId="0" borderId="15" xfId="23" applyNumberFormat="1" applyFont="1" applyBorder="1" applyAlignment="1">
      <alignment horizontal="right" vertical="center"/>
      <protection/>
    </xf>
    <xf numFmtId="0" fontId="14" fillId="0" borderId="15" xfId="0" applyFont="1" applyBorder="1" applyAlignment="1">
      <alignment horizontal="right" wrapText="1" indent="1"/>
    </xf>
    <xf numFmtId="3" fontId="5" fillId="0" borderId="15" xfId="23" applyNumberFormat="1" applyFont="1" applyFill="1" applyBorder="1" applyAlignment="1">
      <alignment horizontal="right" vertical="center"/>
      <protection/>
    </xf>
    <xf numFmtId="173" fontId="5" fillId="0" borderId="17" xfId="23" applyNumberFormat="1" applyFont="1" applyFill="1" applyBorder="1" applyAlignment="1">
      <alignment horizontal="right" vertical="center"/>
      <protection/>
    </xf>
    <xf numFmtId="3" fontId="5" fillId="0" borderId="15" xfId="23" applyNumberFormat="1" applyFont="1" applyBorder="1" applyAlignment="1">
      <alignment horizontal="right" vertical="center"/>
      <protection/>
    </xf>
    <xf numFmtId="3" fontId="5" fillId="0" borderId="15" xfId="23" applyNumberFormat="1" applyFont="1" applyFill="1" applyBorder="1" applyAlignment="1">
      <alignment horizontal="right" vertical="center"/>
      <protection/>
    </xf>
    <xf numFmtId="3" fontId="5" fillId="0" borderId="15" xfId="23" applyNumberFormat="1" applyFont="1" applyBorder="1" applyAlignment="1">
      <alignment horizontal="right"/>
      <protection/>
    </xf>
    <xf numFmtId="3" fontId="14" fillId="0" borderId="15" xfId="0" applyNumberFormat="1" applyFont="1" applyBorder="1" applyAlignment="1">
      <alignment horizontal="right" wrapText="1" indent="1"/>
    </xf>
    <xf numFmtId="3" fontId="5" fillId="0" borderId="15" xfId="23" applyNumberFormat="1" applyFont="1" applyBorder="1" applyAlignment="1">
      <alignment horizontal="right" vertical="center"/>
      <protection/>
    </xf>
    <xf numFmtId="3" fontId="5" fillId="0" borderId="15" xfId="23" applyNumberFormat="1" applyFont="1" applyBorder="1" applyAlignment="1">
      <alignment/>
      <protection/>
    </xf>
    <xf numFmtId="3" fontId="5" fillId="0" borderId="15" xfId="23" applyNumberFormat="1" applyFont="1" applyFill="1" applyBorder="1" applyAlignment="1">
      <alignment horizontal="right" vertical="center"/>
      <protection/>
    </xf>
    <xf numFmtId="3" fontId="5" fillId="0" borderId="19" xfId="23" applyNumberFormat="1" applyFont="1" applyBorder="1" applyAlignment="1">
      <alignment horizontal="right" vertical="center"/>
      <protection/>
    </xf>
    <xf numFmtId="3" fontId="5" fillId="0" borderId="19" xfId="23" applyNumberFormat="1" applyFont="1" applyBorder="1" applyAlignment="1">
      <alignment horizontal="right" vertical="center"/>
      <protection/>
    </xf>
    <xf numFmtId="3" fontId="14" fillId="0" borderId="19" xfId="0" applyNumberFormat="1" applyFont="1" applyBorder="1" applyAlignment="1">
      <alignment horizontal="right" wrapText="1" indent="1"/>
    </xf>
    <xf numFmtId="3" fontId="5" fillId="0" borderId="19" xfId="23" applyNumberFormat="1" applyFont="1" applyFill="1" applyBorder="1" applyAlignment="1">
      <alignment horizontal="right" vertical="center"/>
      <protection/>
    </xf>
    <xf numFmtId="173" fontId="5" fillId="0" borderId="20" xfId="23" applyNumberFormat="1" applyFont="1" applyFill="1" applyBorder="1" applyAlignment="1">
      <alignment horizontal="right" vertical="center"/>
      <protection/>
    </xf>
    <xf numFmtId="0" fontId="4" fillId="0" borderId="10" xfId="23" applyFont="1" applyBorder="1" applyAlignment="1">
      <alignment horizontal="center" vertical="center" wrapText="1"/>
      <protection/>
    </xf>
    <xf numFmtId="0" fontId="5" fillId="0" borderId="10" xfId="23" applyFont="1" applyBorder="1" applyAlignment="1">
      <alignment horizontal="left" vertical="center" wrapText="1" indent="1"/>
      <protection/>
    </xf>
    <xf numFmtId="0" fontId="4" fillId="0" borderId="3" xfId="23" applyFont="1" applyBorder="1" applyAlignment="1">
      <alignment horizontal="left" vertical="center" wrapText="1" indent="2"/>
      <protection/>
    </xf>
    <xf numFmtId="0" fontId="5" fillId="0" borderId="3" xfId="23" applyFont="1" applyBorder="1" applyAlignment="1">
      <alignment horizontal="left" vertical="center" wrapText="1" indent="2"/>
      <protection/>
    </xf>
    <xf numFmtId="0" fontId="5" fillId="0" borderId="3" xfId="23" applyFont="1" applyFill="1" applyBorder="1" applyAlignment="1">
      <alignment horizontal="left" vertical="center" wrapText="1" indent="2"/>
      <protection/>
    </xf>
    <xf numFmtId="0" fontId="4" fillId="0" borderId="3" xfId="23" applyFont="1" applyFill="1" applyBorder="1" applyAlignment="1">
      <alignment horizontal="left" vertical="center" wrapText="1" indent="2"/>
      <protection/>
    </xf>
    <xf numFmtId="0" fontId="5" fillId="0" borderId="3" xfId="23" applyFont="1" applyFill="1" applyBorder="1" applyAlignment="1">
      <alignment horizontal="left" vertical="center" wrapText="1" indent="1"/>
      <protection/>
    </xf>
    <xf numFmtId="0" fontId="5" fillId="0" borderId="3" xfId="23" applyFont="1" applyFill="1" applyBorder="1" applyAlignment="1">
      <alignment horizontal="left" vertical="center" wrapText="1" indent="4"/>
      <protection/>
    </xf>
    <xf numFmtId="3" fontId="5" fillId="0" borderId="22" xfId="23" applyNumberFormat="1" applyFont="1" applyBorder="1" applyAlignment="1">
      <alignment horizontal="left" vertical="center"/>
      <protection/>
    </xf>
    <xf numFmtId="3" fontId="5" fillId="0" borderId="22" xfId="23" applyNumberFormat="1" applyFont="1" applyBorder="1" applyAlignment="1">
      <alignment horizontal="right" vertical="center" indent="1"/>
      <protection/>
    </xf>
    <xf numFmtId="3" fontId="5" fillId="0" borderId="22" xfId="23" applyNumberFormat="1" applyFont="1" applyFill="1" applyBorder="1" applyAlignment="1">
      <alignment horizontal="right" vertical="center"/>
      <protection/>
    </xf>
    <xf numFmtId="3" fontId="5" fillId="0" borderId="22" xfId="23" applyNumberFormat="1" applyFont="1" applyBorder="1" applyAlignment="1">
      <alignment horizontal="left" indent="1"/>
      <protection/>
    </xf>
    <xf numFmtId="3" fontId="5" fillId="0" borderId="22" xfId="24" applyNumberFormat="1" applyFont="1" applyFill="1" applyBorder="1" applyAlignment="1">
      <alignment horizontal="left" indent="1"/>
      <protection/>
    </xf>
    <xf numFmtId="175" fontId="5" fillId="0" borderId="22" xfId="16" applyNumberFormat="1" applyFont="1" applyBorder="1" applyAlignment="1">
      <alignment horizontal="left" indent="1"/>
    </xf>
    <xf numFmtId="3" fontId="5" fillId="0" borderId="22" xfId="23" applyNumberFormat="1" applyFont="1" applyFill="1" applyBorder="1" applyAlignment="1">
      <alignment horizontal="right"/>
      <protection/>
    </xf>
    <xf numFmtId="173" fontId="5" fillId="0" borderId="23" xfId="23" applyNumberFormat="1" applyFont="1" applyFill="1" applyBorder="1" applyAlignment="1">
      <alignment horizontal="right"/>
      <protection/>
    </xf>
    <xf numFmtId="3" fontId="5" fillId="0" borderId="15" xfId="22" applyNumberFormat="1" applyFont="1" applyFill="1" applyBorder="1" applyAlignment="1">
      <alignment horizontal="right"/>
      <protection/>
    </xf>
    <xf numFmtId="3" fontId="5" fillId="0" borderId="15" xfId="24" applyNumberFormat="1" applyFont="1" applyFill="1" applyBorder="1" applyAlignment="1">
      <alignment horizontal="right"/>
      <protection/>
    </xf>
    <xf numFmtId="3" fontId="5" fillId="0" borderId="15" xfId="23" applyNumberFormat="1" applyFont="1" applyBorder="1" applyAlignment="1">
      <alignment horizontal="right"/>
      <protection/>
    </xf>
    <xf numFmtId="175" fontId="5" fillId="0" borderId="15" xfId="16" applyNumberFormat="1" applyFont="1" applyFill="1" applyBorder="1" applyAlignment="1">
      <alignment horizontal="right"/>
    </xf>
    <xf numFmtId="175" fontId="5" fillId="0" borderId="15" xfId="16" applyNumberFormat="1" applyFont="1" applyBorder="1" applyAlignment="1">
      <alignment horizontal="right"/>
    </xf>
    <xf numFmtId="3" fontId="5" fillId="0" borderId="15" xfId="23" applyNumberFormat="1" applyFont="1" applyBorder="1" applyAlignment="1">
      <alignment/>
      <protection/>
    </xf>
    <xf numFmtId="175" fontId="5" fillId="0" borderId="15" xfId="16" applyNumberFormat="1" applyFont="1" applyBorder="1" applyAlignment="1">
      <alignment horizontal="left" indent="1"/>
    </xf>
    <xf numFmtId="3" fontId="5" fillId="0" borderId="15" xfId="23" applyNumberFormat="1" applyFont="1" applyBorder="1" applyAlignment="1">
      <alignment horizontal="left" indent="1"/>
      <protection/>
    </xf>
    <xf numFmtId="3" fontId="5" fillId="0" borderId="15" xfId="24" applyNumberFormat="1" applyFont="1" applyFill="1" applyBorder="1" applyAlignment="1">
      <alignment/>
      <protection/>
    </xf>
    <xf numFmtId="3" fontId="5" fillId="0" borderId="15" xfId="24" applyNumberFormat="1" applyFont="1" applyFill="1" applyBorder="1" applyAlignment="1">
      <alignment horizontal="right" indent="1"/>
      <protection/>
    </xf>
    <xf numFmtId="3" fontId="5" fillId="0" borderId="15" xfId="24" applyNumberFormat="1" applyFont="1" applyFill="1" applyBorder="1" applyAlignment="1">
      <alignment horizontal="right"/>
      <protection/>
    </xf>
    <xf numFmtId="3" fontId="5" fillId="0" borderId="15" xfId="24" applyNumberFormat="1" applyFont="1" applyFill="1" applyBorder="1" applyAlignment="1">
      <alignment horizontal="right"/>
      <protection/>
    </xf>
    <xf numFmtId="175" fontId="5" fillId="0" borderId="15" xfId="16" applyNumberFormat="1" applyFont="1" applyFill="1" applyBorder="1" applyAlignment="1">
      <alignment horizontal="left" indent="1"/>
    </xf>
    <xf numFmtId="3" fontId="5" fillId="0" borderId="19" xfId="22" applyNumberFormat="1" applyFont="1" applyFill="1" applyBorder="1" applyAlignment="1">
      <alignment horizontal="right"/>
      <protection/>
    </xf>
    <xf numFmtId="3" fontId="5" fillId="0" borderId="19" xfId="24" applyNumberFormat="1" applyFont="1" applyFill="1" applyBorder="1" applyAlignment="1">
      <alignment horizontal="right"/>
      <protection/>
    </xf>
    <xf numFmtId="3" fontId="5" fillId="0" borderId="19" xfId="23" applyNumberFormat="1" applyFont="1" applyBorder="1" applyAlignment="1">
      <alignment/>
      <protection/>
    </xf>
    <xf numFmtId="175" fontId="5" fillId="0" borderId="19" xfId="16" applyNumberFormat="1" applyFont="1" applyBorder="1" applyAlignment="1">
      <alignment horizontal="right"/>
    </xf>
    <xf numFmtId="3" fontId="15" fillId="0" borderId="19" xfId="23" applyNumberFormat="1" applyFont="1" applyFill="1" applyBorder="1" applyAlignment="1">
      <alignment horizontal="right"/>
      <protection/>
    </xf>
    <xf numFmtId="3" fontId="15" fillId="0" borderId="19" xfId="23" applyNumberFormat="1" applyFont="1" applyFill="1" applyBorder="1" applyAlignment="1">
      <alignment horizontal="right"/>
      <protection/>
    </xf>
    <xf numFmtId="3" fontId="15" fillId="0" borderId="19" xfId="23" applyNumberFormat="1" applyFont="1" applyBorder="1" applyAlignment="1">
      <alignment horizontal="right"/>
      <protection/>
    </xf>
    <xf numFmtId="3" fontId="15" fillId="0" borderId="19" xfId="22" applyNumberFormat="1" applyFont="1" applyFill="1" applyBorder="1" applyAlignment="1">
      <alignment horizontal="right"/>
      <protection/>
    </xf>
    <xf numFmtId="3" fontId="15" fillId="0" borderId="19" xfId="24" applyNumberFormat="1" applyFont="1" applyFill="1" applyBorder="1" applyAlignment="1">
      <alignment horizontal="right"/>
      <protection/>
    </xf>
    <xf numFmtId="3" fontId="15" fillId="0" borderId="19" xfId="0" applyNumberFormat="1" applyFont="1" applyFill="1" applyBorder="1" applyAlignment="1">
      <alignment horizontal="right" wrapText="1"/>
    </xf>
    <xf numFmtId="3" fontId="15" fillId="0" borderId="19" xfId="16" applyNumberFormat="1" applyFont="1" applyFill="1" applyBorder="1" applyAlignment="1">
      <alignment horizontal="right"/>
    </xf>
    <xf numFmtId="173" fontId="15" fillId="0" borderId="20" xfId="23" applyNumberFormat="1" applyFont="1" applyFill="1" applyBorder="1" applyAlignment="1">
      <alignment horizontal="right"/>
      <protection/>
    </xf>
    <xf numFmtId="3" fontId="15" fillId="0" borderId="30" xfId="22" applyNumberFormat="1" applyFont="1" applyBorder="1" applyAlignment="1">
      <alignment horizontal="right"/>
      <protection/>
    </xf>
    <xf numFmtId="3" fontId="15" fillId="0" borderId="30" xfId="22" applyNumberFormat="1" applyFont="1" applyFill="1" applyBorder="1" applyAlignment="1">
      <alignment horizontal="right"/>
      <protection/>
    </xf>
    <xf numFmtId="3" fontId="15" fillId="0" borderId="30" xfId="24" applyNumberFormat="1" applyFont="1" applyFill="1" applyBorder="1" applyAlignment="1">
      <alignment horizontal="right"/>
      <protection/>
    </xf>
    <xf numFmtId="3" fontId="15" fillId="0" borderId="30" xfId="23" applyNumberFormat="1" applyFont="1" applyFill="1" applyBorder="1" applyAlignment="1">
      <alignment horizontal="right"/>
      <protection/>
    </xf>
    <xf numFmtId="173" fontId="15" fillId="0" borderId="31" xfId="23" applyNumberFormat="1" applyFont="1" applyFill="1" applyBorder="1" applyAlignment="1">
      <alignment horizontal="right"/>
      <protection/>
    </xf>
    <xf numFmtId="0" fontId="4" fillId="0" borderId="10" xfId="23" applyFont="1" applyFill="1" applyBorder="1" applyAlignment="1">
      <alignment horizontal="left" vertical="center" wrapText="1" indent="1"/>
      <protection/>
    </xf>
    <xf numFmtId="0" fontId="12" fillId="2" borderId="10" xfId="23" applyFont="1" applyFill="1" applyBorder="1" applyAlignment="1">
      <alignment horizontal="center" vertical="center" wrapText="1"/>
      <protection/>
    </xf>
    <xf numFmtId="0" fontId="4" fillId="0" borderId="3" xfId="22" applyFont="1" applyFill="1" applyBorder="1" applyAlignment="1">
      <alignment horizontal="left" vertical="center" wrapText="1" indent="1"/>
      <protection/>
    </xf>
    <xf numFmtId="0" fontId="4" fillId="0" borderId="12" xfId="22" applyFont="1" applyFill="1" applyBorder="1" applyAlignment="1">
      <alignment horizontal="left" vertical="center" wrapText="1" indent="1"/>
      <protection/>
    </xf>
    <xf numFmtId="0" fontId="4" fillId="0" borderId="32" xfId="23" applyFont="1" applyFill="1" applyBorder="1" applyAlignment="1">
      <alignment horizontal="left" vertical="center" wrapText="1" indent="1"/>
      <protection/>
    </xf>
    <xf numFmtId="0" fontId="4" fillId="0" borderId="32" xfId="22" applyFont="1" applyFill="1" applyBorder="1" applyAlignment="1">
      <alignment horizontal="left" vertical="center" wrapText="1" indent="1"/>
      <protection/>
    </xf>
    <xf numFmtId="0" fontId="12" fillId="2" borderId="12" xfId="23" applyFont="1" applyFill="1" applyBorder="1" applyAlignment="1">
      <alignment horizontal="center" vertical="center" wrapText="1"/>
      <protection/>
    </xf>
    <xf numFmtId="0" fontId="12" fillId="2" borderId="32" xfId="23" applyFont="1" applyFill="1" applyBorder="1" applyAlignment="1">
      <alignment horizontal="center" vertical="center" wrapText="1"/>
      <protection/>
    </xf>
    <xf numFmtId="3" fontId="5" fillId="0" borderId="21" xfId="23" applyNumberFormat="1" applyFont="1" applyBorder="1" applyAlignment="1">
      <alignment horizontal="right"/>
      <protection/>
    </xf>
    <xf numFmtId="174" fontId="5" fillId="0" borderId="23" xfId="23" applyNumberFormat="1" applyFont="1" applyBorder="1" applyAlignment="1">
      <alignment horizontal="left" indent="1"/>
      <protection/>
    </xf>
    <xf numFmtId="3" fontId="5" fillId="0" borderId="16" xfId="23" applyNumberFormat="1" applyFont="1" applyBorder="1" applyAlignment="1">
      <alignment horizontal="right" vertical="center"/>
      <protection/>
    </xf>
    <xf numFmtId="174" fontId="5" fillId="0" borderId="17" xfId="0" applyNumberFormat="1" applyFont="1" applyBorder="1" applyAlignment="1">
      <alignment horizontal="center" vertical="center"/>
    </xf>
    <xf numFmtId="3" fontId="5" fillId="0" borderId="16" xfId="23" applyNumberFormat="1" applyFont="1" applyBorder="1" applyAlignment="1">
      <alignment horizontal="right" vertical="center"/>
      <protection/>
    </xf>
    <xf numFmtId="3" fontId="5" fillId="0" borderId="16" xfId="23" applyNumberFormat="1" applyFont="1" applyFill="1" applyBorder="1" applyAlignment="1">
      <alignment horizontal="right" vertical="center"/>
      <protection/>
    </xf>
    <xf numFmtId="3" fontId="5" fillId="0" borderId="18" xfId="23" applyNumberFormat="1" applyFont="1" applyFill="1" applyBorder="1" applyAlignment="1">
      <alignment horizontal="right" vertical="center"/>
      <protection/>
    </xf>
    <xf numFmtId="174" fontId="5" fillId="0" borderId="20" xfId="0" applyNumberFormat="1" applyFont="1" applyBorder="1" applyAlignment="1">
      <alignment horizontal="center" vertical="center"/>
    </xf>
    <xf numFmtId="3" fontId="5" fillId="0" borderId="21" xfId="23" applyNumberFormat="1" applyFont="1" applyBorder="1" applyAlignment="1">
      <alignment horizontal="right" vertical="center" indent="1"/>
      <protection/>
    </xf>
    <xf numFmtId="164" fontId="5" fillId="0" borderId="23" xfId="23" applyNumberFormat="1" applyFont="1" applyBorder="1" applyAlignment="1">
      <alignment horizontal="center" vertical="center"/>
      <protection/>
    </xf>
    <xf numFmtId="3" fontId="5" fillId="0" borderId="16" xfId="23" applyNumberFormat="1" applyFont="1" applyFill="1" applyBorder="1" applyAlignment="1">
      <alignment horizontal="right" vertical="center"/>
      <protection/>
    </xf>
    <xf numFmtId="174" fontId="5" fillId="0" borderId="17" xfId="23" applyNumberFormat="1" applyFont="1" applyBorder="1" applyAlignment="1">
      <alignment horizontal="center" vertical="center"/>
      <protection/>
    </xf>
    <xf numFmtId="3" fontId="5" fillId="0" borderId="16" xfId="23" applyNumberFormat="1" applyFont="1" applyBorder="1" applyAlignment="1">
      <alignment horizontal="right" vertical="center"/>
      <protection/>
    </xf>
    <xf numFmtId="174" fontId="5" fillId="0" borderId="17" xfId="23" applyNumberFormat="1" applyFont="1" applyBorder="1" applyAlignment="1">
      <alignment horizontal="center" vertical="center"/>
      <protection/>
    </xf>
    <xf numFmtId="164" fontId="5" fillId="0" borderId="17" xfId="23" applyNumberFormat="1" applyFont="1" applyBorder="1" applyAlignment="1">
      <alignment horizontal="center" vertical="center"/>
      <protection/>
    </xf>
    <xf numFmtId="3" fontId="5" fillId="0" borderId="18" xfId="23" applyNumberFormat="1" applyFont="1" applyFill="1" applyBorder="1" applyAlignment="1">
      <alignment horizontal="right" vertical="center"/>
      <protection/>
    </xf>
    <xf numFmtId="174" fontId="5" fillId="0" borderId="20" xfId="23" applyNumberFormat="1" applyFont="1" applyBorder="1" applyAlignment="1">
      <alignment horizontal="center" vertical="center"/>
      <protection/>
    </xf>
    <xf numFmtId="3" fontId="5" fillId="0" borderId="21" xfId="24" applyNumberFormat="1" applyFont="1" applyFill="1" applyBorder="1" applyAlignment="1">
      <alignment horizontal="left" indent="1"/>
      <protection/>
    </xf>
    <xf numFmtId="174" fontId="5" fillId="0" borderId="23" xfId="24" applyNumberFormat="1" applyFont="1" applyFill="1" applyBorder="1" applyAlignment="1">
      <alignment horizontal="left" indent="1"/>
      <protection/>
    </xf>
    <xf numFmtId="3" fontId="5" fillId="0" borderId="16" xfId="24" applyNumberFormat="1" applyFont="1" applyFill="1" applyBorder="1" applyAlignment="1">
      <alignment horizontal="right"/>
      <protection/>
    </xf>
    <xf numFmtId="174" fontId="5" fillId="0" borderId="17" xfId="24" applyNumberFormat="1" applyFont="1" applyFill="1" applyBorder="1" applyAlignment="1">
      <alignment horizontal="right"/>
      <protection/>
    </xf>
    <xf numFmtId="3" fontId="5" fillId="0" borderId="16" xfId="24" applyNumberFormat="1" applyFont="1" applyFill="1" applyBorder="1" applyAlignment="1">
      <alignment horizontal="right"/>
      <protection/>
    </xf>
    <xf numFmtId="174" fontId="5" fillId="0" borderId="17" xfId="24" applyNumberFormat="1" applyFont="1" applyFill="1" applyBorder="1" applyAlignment="1">
      <alignment horizontal="right"/>
      <protection/>
    </xf>
    <xf numFmtId="3" fontId="5" fillId="0" borderId="16" xfId="24" applyNumberFormat="1" applyFont="1" applyFill="1" applyBorder="1" applyAlignment="1">
      <alignment/>
      <protection/>
    </xf>
    <xf numFmtId="3" fontId="5" fillId="0" borderId="16" xfId="24" applyNumberFormat="1" applyFont="1" applyFill="1" applyBorder="1" applyAlignment="1">
      <alignment horizontal="right" indent="1"/>
      <protection/>
    </xf>
    <xf numFmtId="174" fontId="5" fillId="0" borderId="17" xfId="24" applyNumberFormat="1" applyFont="1" applyFill="1" applyBorder="1" applyAlignment="1">
      <alignment horizontal="right" indent="1"/>
      <protection/>
    </xf>
    <xf numFmtId="3" fontId="5" fillId="0" borderId="16" xfId="24" applyNumberFormat="1" applyFont="1" applyFill="1" applyBorder="1" applyAlignment="1">
      <alignment horizontal="right"/>
      <protection/>
    </xf>
    <xf numFmtId="174" fontId="5" fillId="0" borderId="17" xfId="24" applyNumberFormat="1" applyFont="1" applyFill="1" applyBorder="1" applyAlignment="1">
      <alignment horizontal="right"/>
      <protection/>
    </xf>
    <xf numFmtId="3" fontId="5" fillId="0" borderId="16" xfId="24" applyNumberFormat="1" applyFont="1" applyFill="1" applyBorder="1" applyAlignment="1">
      <alignment horizontal="right"/>
      <protection/>
    </xf>
    <xf numFmtId="174" fontId="5" fillId="0" borderId="17" xfId="24" applyNumberFormat="1" applyFont="1" applyFill="1" applyBorder="1" applyAlignment="1">
      <alignment horizontal="right"/>
      <protection/>
    </xf>
    <xf numFmtId="3" fontId="5" fillId="0" borderId="18" xfId="24" applyNumberFormat="1" applyFont="1" applyFill="1" applyBorder="1" applyAlignment="1">
      <alignment horizontal="right"/>
      <protection/>
    </xf>
    <xf numFmtId="174" fontId="5" fillId="0" borderId="20" xfId="24" applyNumberFormat="1" applyFont="1" applyFill="1" applyBorder="1" applyAlignment="1">
      <alignment horizontal="right"/>
      <protection/>
    </xf>
    <xf numFmtId="3" fontId="5" fillId="0" borderId="21" xfId="23" applyNumberFormat="1" applyFont="1" applyBorder="1" applyAlignment="1">
      <alignment horizontal="left" indent="1"/>
      <protection/>
    </xf>
    <xf numFmtId="164" fontId="5" fillId="0" borderId="23" xfId="23" applyNumberFormat="1" applyFont="1" applyBorder="1" applyAlignment="1">
      <alignment horizontal="left" indent="1"/>
      <protection/>
    </xf>
    <xf numFmtId="3" fontId="5" fillId="0" borderId="16" xfId="23" applyNumberFormat="1" applyFont="1" applyBorder="1" applyAlignment="1">
      <alignment horizontal="right"/>
      <protection/>
    </xf>
    <xf numFmtId="0" fontId="14" fillId="0" borderId="17" xfId="0" applyFont="1" applyBorder="1" applyAlignment="1">
      <alignment horizontal="right" wrapText="1" indent="1"/>
    </xf>
    <xf numFmtId="0" fontId="14" fillId="0" borderId="16" xfId="0" applyFont="1" applyBorder="1" applyAlignment="1">
      <alignment horizontal="right" wrapText="1" indent="1"/>
    </xf>
    <xf numFmtId="3" fontId="14" fillId="0" borderId="16" xfId="0" applyNumberFormat="1" applyFont="1" applyBorder="1" applyAlignment="1">
      <alignment horizontal="right" wrapText="1" indent="1"/>
    </xf>
    <xf numFmtId="173" fontId="14" fillId="0" borderId="17" xfId="0" applyNumberFormat="1" applyFont="1" applyBorder="1" applyAlignment="1">
      <alignment horizontal="right" wrapText="1" indent="1"/>
    </xf>
    <xf numFmtId="3" fontId="14" fillId="0" borderId="18" xfId="0" applyNumberFormat="1" applyFont="1" applyBorder="1" applyAlignment="1">
      <alignment horizontal="right" wrapText="1" indent="1"/>
    </xf>
    <xf numFmtId="0" fontId="14" fillId="0" borderId="20" xfId="0" applyFont="1" applyBorder="1" applyAlignment="1">
      <alignment horizontal="right" wrapText="1" indent="1"/>
    </xf>
    <xf numFmtId="3" fontId="5" fillId="0" borderId="33" xfId="23" applyNumberFormat="1" applyFont="1" applyFill="1" applyBorder="1" applyAlignment="1">
      <alignment horizontal="right"/>
      <protection/>
    </xf>
    <xf numFmtId="3" fontId="5" fillId="0" borderId="34" xfId="23" applyNumberFormat="1" applyFont="1" applyFill="1" applyBorder="1" applyAlignment="1">
      <alignment horizontal="right" vertical="center"/>
      <protection/>
    </xf>
    <xf numFmtId="3" fontId="5" fillId="0" borderId="35" xfId="23" applyNumberFormat="1" applyFont="1" applyFill="1" applyBorder="1" applyAlignment="1">
      <alignment horizontal="right" vertical="center"/>
      <protection/>
    </xf>
    <xf numFmtId="3" fontId="5" fillId="0" borderId="21" xfId="23" applyNumberFormat="1" applyFont="1" applyFill="1" applyBorder="1" applyAlignment="1">
      <alignment horizontal="right"/>
      <protection/>
    </xf>
    <xf numFmtId="3" fontId="14" fillId="0" borderId="33" xfId="23" applyNumberFormat="1" applyFont="1" applyFill="1" applyBorder="1" applyAlignment="1">
      <alignment horizontal="right"/>
      <protection/>
    </xf>
    <xf numFmtId="3" fontId="14" fillId="0" borderId="34" xfId="23" applyNumberFormat="1" applyFont="1" applyFill="1" applyBorder="1" applyAlignment="1">
      <alignment horizontal="right"/>
      <protection/>
    </xf>
    <xf numFmtId="3" fontId="15" fillId="0" borderId="35" xfId="23" applyNumberFormat="1" applyFont="1" applyFill="1" applyBorder="1" applyAlignment="1">
      <alignment horizontal="right"/>
      <protection/>
    </xf>
    <xf numFmtId="3" fontId="14" fillId="0" borderId="21" xfId="23" applyNumberFormat="1" applyFont="1" applyFill="1" applyBorder="1" applyAlignment="1">
      <alignment horizontal="right"/>
      <protection/>
    </xf>
    <xf numFmtId="174" fontId="14" fillId="0" borderId="23" xfId="0" applyNumberFormat="1" applyFont="1" applyBorder="1" applyAlignment="1">
      <alignment horizontal="right"/>
    </xf>
    <xf numFmtId="3" fontId="15" fillId="0" borderId="18" xfId="23" applyNumberFormat="1" applyFont="1" applyFill="1" applyBorder="1" applyAlignment="1">
      <alignment horizontal="right"/>
      <protection/>
    </xf>
    <xf numFmtId="174" fontId="15" fillId="0" borderId="20" xfId="0" applyNumberFormat="1" applyFont="1" applyBorder="1" applyAlignment="1">
      <alignment horizontal="right"/>
    </xf>
    <xf numFmtId="3" fontId="15" fillId="0" borderId="36" xfId="22" applyNumberFormat="1" applyFont="1" applyBorder="1" applyAlignment="1">
      <alignment horizontal="right"/>
      <protection/>
    </xf>
    <xf numFmtId="174" fontId="15" fillId="0" borderId="31" xfId="0" applyNumberFormat="1" applyFont="1" applyBorder="1" applyAlignment="1">
      <alignment horizontal="right"/>
    </xf>
    <xf numFmtId="174" fontId="14" fillId="0" borderId="23" xfId="23" applyNumberFormat="1" applyFont="1" applyBorder="1" applyAlignment="1">
      <alignment horizontal="right"/>
      <protection/>
    </xf>
    <xf numFmtId="174" fontId="15" fillId="0" borderId="20" xfId="23" applyNumberFormat="1" applyFont="1" applyBorder="1" applyAlignment="1">
      <alignment horizontal="right"/>
      <protection/>
    </xf>
    <xf numFmtId="174" fontId="15" fillId="0" borderId="31" xfId="23" applyNumberFormat="1" applyFont="1" applyBorder="1" applyAlignment="1">
      <alignment horizontal="right"/>
      <protection/>
    </xf>
    <xf numFmtId="3" fontId="14" fillId="0" borderId="21" xfId="24" applyNumberFormat="1" applyFont="1" applyFill="1" applyBorder="1" applyAlignment="1">
      <alignment horizontal="right"/>
      <protection/>
    </xf>
    <xf numFmtId="174" fontId="14" fillId="0" borderId="23" xfId="24" applyNumberFormat="1" applyFont="1" applyFill="1" applyBorder="1" applyAlignment="1">
      <alignment horizontal="right"/>
      <protection/>
    </xf>
    <xf numFmtId="174" fontId="14" fillId="0" borderId="17" xfId="24" applyNumberFormat="1" applyFont="1" applyFill="1" applyBorder="1" applyAlignment="1">
      <alignment horizontal="right"/>
      <protection/>
    </xf>
    <xf numFmtId="0" fontId="14" fillId="0" borderId="16" xfId="22" applyFont="1" applyBorder="1" applyAlignment="1">
      <alignment horizontal="right" indent="1"/>
      <protection/>
    </xf>
    <xf numFmtId="0" fontId="14" fillId="0" borderId="17" xfId="22" applyFont="1" applyBorder="1" applyAlignment="1">
      <alignment horizontal="right" indent="1"/>
      <protection/>
    </xf>
    <xf numFmtId="3" fontId="15" fillId="0" borderId="18" xfId="24" applyNumberFormat="1" applyFont="1" applyFill="1" applyBorder="1" applyAlignment="1">
      <alignment horizontal="right"/>
      <protection/>
    </xf>
    <xf numFmtId="173" fontId="15" fillId="0" borderId="20" xfId="23" applyNumberFormat="1" applyFont="1" applyBorder="1" applyAlignment="1">
      <alignment horizontal="right"/>
      <protection/>
    </xf>
    <xf numFmtId="3" fontId="15" fillId="0" borderId="36" xfId="24" applyNumberFormat="1" applyFont="1" applyFill="1" applyBorder="1" applyAlignment="1">
      <alignment horizontal="right"/>
      <protection/>
    </xf>
    <xf numFmtId="173" fontId="15" fillId="0" borderId="31" xfId="22" applyNumberFormat="1" applyFont="1" applyBorder="1" applyAlignment="1">
      <alignment horizontal="right"/>
      <protection/>
    </xf>
    <xf numFmtId="0" fontId="2" fillId="0" borderId="37" xfId="22" applyFont="1" applyBorder="1" applyAlignment="1">
      <alignment horizontal="center" vertical="center" wrapText="1"/>
      <protection/>
    </xf>
    <xf numFmtId="0" fontId="2" fillId="0" borderId="38" xfId="22" applyFont="1" applyBorder="1" applyAlignment="1">
      <alignment horizontal="center" vertical="center" wrapText="1"/>
      <protection/>
    </xf>
    <xf numFmtId="3" fontId="14" fillId="0" borderId="21" xfId="0" applyNumberFormat="1" applyFont="1" applyFill="1" applyBorder="1" applyAlignment="1">
      <alignment horizontal="right" wrapText="1"/>
    </xf>
    <xf numFmtId="173" fontId="14" fillId="0" borderId="23" xfId="0" applyNumberFormat="1" applyFont="1" applyFill="1" applyBorder="1" applyAlignment="1">
      <alignment horizontal="right" wrapText="1"/>
    </xf>
    <xf numFmtId="3" fontId="14" fillId="0" borderId="16" xfId="0" applyNumberFormat="1" applyFont="1" applyFill="1" applyBorder="1" applyAlignment="1">
      <alignment horizontal="right" wrapText="1"/>
    </xf>
    <xf numFmtId="173" fontId="14" fillId="0" borderId="17" xfId="0" applyNumberFormat="1" applyFont="1" applyFill="1" applyBorder="1" applyAlignment="1">
      <alignment horizontal="right" wrapText="1"/>
    </xf>
    <xf numFmtId="3" fontId="15" fillId="0" borderId="18" xfId="0" applyNumberFormat="1" applyFont="1" applyFill="1" applyBorder="1" applyAlignment="1">
      <alignment horizontal="right" wrapText="1"/>
    </xf>
    <xf numFmtId="173" fontId="15" fillId="0" borderId="20" xfId="0" applyNumberFormat="1" applyFont="1" applyFill="1" applyBorder="1" applyAlignment="1">
      <alignment horizontal="right" wrapText="1"/>
    </xf>
    <xf numFmtId="173" fontId="15" fillId="0" borderId="31" xfId="0" applyNumberFormat="1" applyFont="1" applyFill="1" applyBorder="1" applyAlignment="1">
      <alignment horizontal="right" wrapText="1"/>
    </xf>
    <xf numFmtId="3" fontId="15" fillId="0" borderId="39" xfId="23" applyNumberFormat="1" applyFont="1" applyFill="1" applyBorder="1" applyAlignment="1">
      <alignment horizontal="right"/>
      <protection/>
    </xf>
    <xf numFmtId="3" fontId="15" fillId="0" borderId="36" xfId="23" applyNumberFormat="1" applyFont="1" applyFill="1" applyBorder="1" applyAlignment="1">
      <alignment horizontal="right"/>
      <protection/>
    </xf>
    <xf numFmtId="3" fontId="5" fillId="0" borderId="21" xfId="23" applyNumberFormat="1" applyFont="1" applyBorder="1" applyAlignment="1">
      <alignment horizontal="left" vertical="center"/>
      <protection/>
    </xf>
    <xf numFmtId="174" fontId="5" fillId="0" borderId="23" xfId="0" applyNumberFormat="1" applyFont="1" applyBorder="1" applyAlignment="1">
      <alignment horizontal="center" vertical="center"/>
    </xf>
    <xf numFmtId="174" fontId="5" fillId="0" borderId="17" xfId="0" applyNumberFormat="1" applyFont="1" applyBorder="1" applyAlignment="1">
      <alignment horizontal="center" vertical="center"/>
    </xf>
    <xf numFmtId="3" fontId="5" fillId="0" borderId="16" xfId="23" applyNumberFormat="1" applyFont="1" applyBorder="1" applyAlignment="1">
      <alignment horizontal="right" vertical="center"/>
      <protection/>
    </xf>
    <xf numFmtId="3" fontId="5" fillId="0" borderId="16" xfId="23" applyNumberFormat="1" applyFont="1" applyFill="1" applyBorder="1" applyAlignment="1">
      <alignment horizontal="right" vertical="center"/>
      <protection/>
    </xf>
    <xf numFmtId="3" fontId="5" fillId="0" borderId="18" xfId="23" applyNumberFormat="1" applyFont="1" applyFill="1" applyBorder="1" applyAlignment="1">
      <alignment horizontal="right" vertical="center"/>
      <protection/>
    </xf>
    <xf numFmtId="164" fontId="5" fillId="0" borderId="23" xfId="23" applyNumberFormat="1" applyFont="1" applyBorder="1" applyAlignment="1">
      <alignment horizontal="right" vertical="center" indent="1"/>
      <protection/>
    </xf>
    <xf numFmtId="3" fontId="5" fillId="0" borderId="16" xfId="22" applyNumberFormat="1" applyFont="1" applyFill="1" applyBorder="1" applyAlignment="1">
      <alignment horizontal="right"/>
      <protection/>
    </xf>
    <xf numFmtId="164" fontId="5" fillId="0" borderId="17" xfId="25" applyNumberFormat="1" applyFont="1" applyFill="1" applyBorder="1" applyAlignment="1">
      <alignment/>
    </xf>
    <xf numFmtId="3" fontId="5" fillId="0" borderId="16" xfId="22" applyNumberFormat="1" applyFont="1" applyFill="1" applyBorder="1">
      <alignment/>
      <protection/>
    </xf>
    <xf numFmtId="3" fontId="5" fillId="0" borderId="18" xfId="22" applyNumberFormat="1" applyFont="1" applyFill="1" applyBorder="1">
      <alignment/>
      <protection/>
    </xf>
    <xf numFmtId="164" fontId="5" fillId="0" borderId="20" xfId="25" applyNumberFormat="1" applyFont="1" applyFill="1" applyBorder="1" applyAlignment="1">
      <alignment/>
    </xf>
    <xf numFmtId="174" fontId="5" fillId="0" borderId="17" xfId="23" applyNumberFormat="1" applyFont="1" applyBorder="1" applyAlignment="1">
      <alignment horizontal="right"/>
      <protection/>
    </xf>
    <xf numFmtId="3" fontId="5" fillId="0" borderId="16" xfId="23" applyNumberFormat="1" applyFont="1" applyBorder="1" applyAlignment="1">
      <alignment horizontal="right"/>
      <protection/>
    </xf>
    <xf numFmtId="174" fontId="5" fillId="0" borderId="17" xfId="23" applyNumberFormat="1" applyFont="1" applyBorder="1" applyAlignment="1">
      <alignment horizontal="right"/>
      <protection/>
    </xf>
    <xf numFmtId="3" fontId="5" fillId="0" borderId="16" xfId="23" applyNumberFormat="1" applyFont="1" applyBorder="1" applyAlignment="1">
      <alignment/>
      <protection/>
    </xf>
    <xf numFmtId="3" fontId="5" fillId="0" borderId="16" xfId="23" applyNumberFormat="1" applyFont="1" applyBorder="1" applyAlignment="1">
      <alignment horizontal="left" indent="1"/>
      <protection/>
    </xf>
    <xf numFmtId="3" fontId="5" fillId="0" borderId="16" xfId="23" applyNumberFormat="1" applyFont="1" applyBorder="1" applyAlignment="1">
      <alignment/>
      <protection/>
    </xf>
    <xf numFmtId="174" fontId="5" fillId="0" borderId="17" xfId="23" applyNumberFormat="1" applyFont="1" applyBorder="1" applyAlignment="1">
      <alignment/>
      <protection/>
    </xf>
    <xf numFmtId="3" fontId="5" fillId="0" borderId="16" xfId="23" applyNumberFormat="1" applyFont="1" applyFill="1" applyBorder="1" applyAlignment="1">
      <alignment/>
      <protection/>
    </xf>
    <xf numFmtId="3" fontId="5" fillId="0" borderId="18" xfId="23" applyNumberFormat="1" applyFont="1" applyFill="1" applyBorder="1" applyAlignment="1">
      <alignment/>
      <protection/>
    </xf>
    <xf numFmtId="174" fontId="5" fillId="0" borderId="20" xfId="23" applyNumberFormat="1" applyFont="1" applyBorder="1" applyAlignment="1">
      <alignment horizontal="right"/>
      <protection/>
    </xf>
    <xf numFmtId="175" fontId="5" fillId="0" borderId="21" xfId="16" applyNumberFormat="1" applyFont="1" applyBorder="1" applyAlignment="1">
      <alignment horizontal="left" indent="1"/>
    </xf>
    <xf numFmtId="1" fontId="5" fillId="0" borderId="23" xfId="17" applyNumberFormat="1" applyFont="1" applyBorder="1" applyAlignment="1">
      <alignment horizontal="right"/>
    </xf>
    <xf numFmtId="175" fontId="5" fillId="0" borderId="16" xfId="16" applyNumberFormat="1" applyFont="1" applyFill="1" applyBorder="1" applyAlignment="1">
      <alignment horizontal="right"/>
    </xf>
    <xf numFmtId="1" fontId="5" fillId="0" borderId="17" xfId="17" applyNumberFormat="1" applyFont="1" applyBorder="1" applyAlignment="1">
      <alignment horizontal="right"/>
    </xf>
    <xf numFmtId="175" fontId="5" fillId="0" borderId="16" xfId="16" applyNumberFormat="1" applyFont="1" applyBorder="1" applyAlignment="1">
      <alignment horizontal="right"/>
    </xf>
    <xf numFmtId="175" fontId="5" fillId="0" borderId="16" xfId="16" applyNumberFormat="1" applyFont="1" applyBorder="1" applyAlignment="1">
      <alignment horizontal="left" indent="1"/>
    </xf>
    <xf numFmtId="175" fontId="5" fillId="0" borderId="16" xfId="16" applyNumberFormat="1" applyFont="1" applyFill="1" applyBorder="1" applyAlignment="1">
      <alignment horizontal="left" indent="1"/>
    </xf>
    <xf numFmtId="175" fontId="5" fillId="0" borderId="18" xfId="16" applyNumberFormat="1" applyFont="1" applyBorder="1" applyAlignment="1">
      <alignment horizontal="right"/>
    </xf>
    <xf numFmtId="1" fontId="5" fillId="0" borderId="20" xfId="17" applyNumberFormat="1" applyFont="1" applyBorder="1" applyAlignment="1">
      <alignment horizontal="right"/>
    </xf>
    <xf numFmtId="3" fontId="14" fillId="0" borderId="21" xfId="16" applyNumberFormat="1" applyFont="1" applyFill="1" applyBorder="1" applyAlignment="1">
      <alignment horizontal="right"/>
    </xf>
    <xf numFmtId="174" fontId="14" fillId="0" borderId="23" xfId="17" applyNumberFormat="1" applyFont="1" applyBorder="1" applyAlignment="1">
      <alignment horizontal="right"/>
    </xf>
    <xf numFmtId="174" fontId="14" fillId="0" borderId="17" xfId="17" applyNumberFormat="1" applyFont="1" applyBorder="1" applyAlignment="1">
      <alignment horizontal="right"/>
    </xf>
    <xf numFmtId="3" fontId="15" fillId="0" borderId="18" xfId="16" applyNumberFormat="1" applyFont="1" applyFill="1" applyBorder="1" applyAlignment="1">
      <alignment horizontal="right"/>
    </xf>
    <xf numFmtId="174" fontId="15" fillId="0" borderId="20" xfId="17" applyNumberFormat="1" applyFont="1" applyBorder="1" applyAlignment="1">
      <alignment horizontal="right"/>
    </xf>
    <xf numFmtId="1" fontId="15" fillId="0" borderId="31" xfId="17" applyNumberFormat="1" applyFont="1" applyBorder="1" applyAlignment="1">
      <alignment horizontal="right"/>
    </xf>
    <xf numFmtId="173" fontId="14" fillId="0" borderId="23" xfId="23" applyNumberFormat="1" applyFont="1" applyBorder="1" applyAlignment="1">
      <alignment horizontal="right"/>
      <protection/>
    </xf>
    <xf numFmtId="173" fontId="14" fillId="0" borderId="17" xfId="23" applyNumberFormat="1" applyFont="1" applyBorder="1" applyAlignment="1">
      <alignment horizontal="right"/>
      <protection/>
    </xf>
    <xf numFmtId="3" fontId="14" fillId="0" borderId="21" xfId="22" applyNumberFormat="1" applyFont="1" applyFill="1" applyBorder="1" applyAlignment="1">
      <alignment horizontal="right"/>
      <protection/>
    </xf>
    <xf numFmtId="3" fontId="15" fillId="0" borderId="18" xfId="22" applyNumberFormat="1" applyFont="1" applyFill="1" applyBorder="1" applyAlignment="1">
      <alignment horizontal="right"/>
      <protection/>
    </xf>
    <xf numFmtId="3" fontId="15" fillId="0" borderId="36" xfId="22" applyNumberFormat="1" applyFont="1" applyFill="1" applyBorder="1" applyAlignment="1">
      <alignment horizontal="right"/>
      <protection/>
    </xf>
    <xf numFmtId="3" fontId="14" fillId="0" borderId="21" xfId="23" applyNumberFormat="1" applyFont="1" applyFill="1" applyBorder="1" applyAlignment="1">
      <alignment horizontal="right"/>
      <protection/>
    </xf>
    <xf numFmtId="3" fontId="14" fillId="0" borderId="16" xfId="23" applyNumberFormat="1" applyFont="1" applyFill="1" applyBorder="1" applyAlignment="1">
      <alignment horizontal="right"/>
      <protection/>
    </xf>
    <xf numFmtId="3" fontId="15" fillId="0" borderId="18" xfId="23" applyNumberFormat="1" applyFont="1" applyFill="1" applyBorder="1" applyAlignment="1">
      <alignment horizontal="right"/>
      <protection/>
    </xf>
    <xf numFmtId="0" fontId="2" fillId="0" borderId="40" xfId="22" applyFont="1" applyBorder="1" applyAlignment="1">
      <alignment horizontal="center"/>
      <protection/>
    </xf>
    <xf numFmtId="0" fontId="2" fillId="0" borderId="41" xfId="22" applyFont="1" applyBorder="1" applyAlignment="1">
      <alignment horizontal="center"/>
      <protection/>
    </xf>
    <xf numFmtId="0" fontId="2" fillId="0" borderId="42" xfId="22" applyFont="1" applyBorder="1" applyAlignment="1">
      <alignment horizontal="center"/>
      <protection/>
    </xf>
  </cellXfs>
  <cellStyles count="13">
    <cellStyle name="Normal" xfId="0"/>
    <cellStyle name="Comma" xfId="15"/>
    <cellStyle name="čárky 2" xfId="16"/>
    <cellStyle name="čárky 4" xfId="17"/>
    <cellStyle name="Comma [0]" xfId="18"/>
    <cellStyle name="Hyperlink" xfId="19"/>
    <cellStyle name="Currency" xfId="20"/>
    <cellStyle name="Currency [0]" xfId="21"/>
    <cellStyle name="normální_tab.3" xfId="22"/>
    <cellStyle name="normální_zákl.ukazatele95" xfId="23"/>
    <cellStyle name="normální_zákl.ukazatele95_ZPP 2011 - tab 12 13 14__v2" xfId="24"/>
    <cellStyle name="Percent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5"/>
  <sheetViews>
    <sheetView tabSelected="1" workbookViewId="0" topLeftCell="A46">
      <pane xSplit="2" topLeftCell="C1" activePane="topRight" state="frozen"/>
      <selection pane="topLeft" activeCell="A49" sqref="A49"/>
      <selection pane="topRight" activeCell="F54" sqref="F54"/>
    </sheetView>
  </sheetViews>
  <sheetFormatPr defaultColWidth="9.00390625" defaultRowHeight="12.75"/>
  <cols>
    <col min="1" max="1" width="5.50390625" style="18" customWidth="1"/>
    <col min="2" max="2" width="83.375" style="3" customWidth="1"/>
    <col min="3" max="3" width="5.50390625" style="40" customWidth="1"/>
    <col min="4" max="23" width="14.875" style="17" customWidth="1"/>
    <col min="24" max="24" width="15.00390625" style="17" customWidth="1"/>
    <col min="25" max="26" width="14.875" style="17" customWidth="1"/>
    <col min="27" max="27" width="15.00390625" style="17" customWidth="1"/>
    <col min="28" max="36" width="14.875" style="17" customWidth="1"/>
    <col min="37" max="16384" width="9.125" style="17" customWidth="1"/>
  </cols>
  <sheetData>
    <row r="1" ht="18" customHeight="1">
      <c r="C1" s="2"/>
    </row>
    <row r="2" spans="2:36" ht="18" customHeight="1">
      <c r="B2" s="4" t="s">
        <v>25</v>
      </c>
      <c r="C2" s="2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2:3" ht="15" customHeight="1" thickBot="1">
      <c r="B3" s="5"/>
      <c r="C3" s="2"/>
    </row>
    <row r="4" spans="1:36" s="20" customFormat="1" ht="18.75" customHeight="1" thickBot="1" thickTop="1">
      <c r="A4" s="18"/>
      <c r="B4" s="3"/>
      <c r="C4" s="2"/>
      <c r="D4" s="347" t="s">
        <v>82</v>
      </c>
      <c r="E4" s="348"/>
      <c r="F4" s="349"/>
      <c r="G4" s="347" t="s">
        <v>83</v>
      </c>
      <c r="H4" s="348"/>
      <c r="I4" s="349"/>
      <c r="J4" s="347" t="s">
        <v>84</v>
      </c>
      <c r="K4" s="348"/>
      <c r="L4" s="349"/>
      <c r="M4" s="347" t="s">
        <v>85</v>
      </c>
      <c r="N4" s="348"/>
      <c r="O4" s="349"/>
      <c r="P4" s="347" t="s">
        <v>86</v>
      </c>
      <c r="Q4" s="348"/>
      <c r="R4" s="349"/>
      <c r="S4" s="347" t="s">
        <v>87</v>
      </c>
      <c r="T4" s="348"/>
      <c r="U4" s="349"/>
      <c r="V4" s="347" t="s">
        <v>88</v>
      </c>
      <c r="W4" s="348"/>
      <c r="X4" s="349"/>
      <c r="Y4" s="347" t="s">
        <v>89</v>
      </c>
      <c r="Z4" s="348"/>
      <c r="AA4" s="349"/>
      <c r="AB4" s="347" t="s">
        <v>90</v>
      </c>
      <c r="AC4" s="348"/>
      <c r="AD4" s="349"/>
      <c r="AE4" s="347" t="s">
        <v>91</v>
      </c>
      <c r="AF4" s="348"/>
      <c r="AG4" s="349"/>
      <c r="AH4" s="347" t="s">
        <v>92</v>
      </c>
      <c r="AI4" s="348"/>
      <c r="AJ4" s="349"/>
    </row>
    <row r="5" spans="1:36" ht="18" customHeight="1" thickTop="1">
      <c r="A5" s="21" t="s">
        <v>7</v>
      </c>
      <c r="B5" s="22" t="s">
        <v>8</v>
      </c>
      <c r="C5" s="23" t="s">
        <v>26</v>
      </c>
      <c r="D5" s="24" t="s">
        <v>58</v>
      </c>
      <c r="E5" s="24" t="s">
        <v>136</v>
      </c>
      <c r="F5" s="24" t="s">
        <v>55</v>
      </c>
      <c r="G5" s="24" t="s">
        <v>58</v>
      </c>
      <c r="H5" s="24" t="s">
        <v>136</v>
      </c>
      <c r="I5" s="24" t="s">
        <v>55</v>
      </c>
      <c r="J5" s="24" t="s">
        <v>58</v>
      </c>
      <c r="K5" s="24" t="s">
        <v>136</v>
      </c>
      <c r="L5" s="24" t="s">
        <v>55</v>
      </c>
      <c r="M5" s="101" t="s">
        <v>58</v>
      </c>
      <c r="N5" s="102" t="s">
        <v>136</v>
      </c>
      <c r="O5" s="103" t="s">
        <v>55</v>
      </c>
      <c r="P5" s="24" t="s">
        <v>58</v>
      </c>
      <c r="Q5" s="24" t="s">
        <v>136</v>
      </c>
      <c r="R5" s="24" t="s">
        <v>55</v>
      </c>
      <c r="S5" s="24" t="s">
        <v>58</v>
      </c>
      <c r="T5" s="24" t="s">
        <v>136</v>
      </c>
      <c r="U5" s="24" t="s">
        <v>55</v>
      </c>
      <c r="V5" s="24" t="s">
        <v>58</v>
      </c>
      <c r="W5" s="24" t="s">
        <v>136</v>
      </c>
      <c r="X5" s="24" t="s">
        <v>55</v>
      </c>
      <c r="Y5" s="24" t="s">
        <v>58</v>
      </c>
      <c r="Z5" s="24" t="s">
        <v>136</v>
      </c>
      <c r="AA5" s="24" t="s">
        <v>55</v>
      </c>
      <c r="AB5" s="24" t="s">
        <v>58</v>
      </c>
      <c r="AC5" s="24" t="s">
        <v>136</v>
      </c>
      <c r="AD5" s="24" t="s">
        <v>55</v>
      </c>
      <c r="AE5" s="24" t="s">
        <v>58</v>
      </c>
      <c r="AF5" s="24" t="s">
        <v>136</v>
      </c>
      <c r="AG5" s="24" t="s">
        <v>55</v>
      </c>
      <c r="AH5" s="24" t="s">
        <v>58</v>
      </c>
      <c r="AI5" s="24" t="s">
        <v>136</v>
      </c>
      <c r="AJ5" s="24" t="s">
        <v>55</v>
      </c>
    </row>
    <row r="6" spans="1:36" ht="17.25">
      <c r="A6" s="26"/>
      <c r="B6" s="27"/>
      <c r="C6" s="28"/>
      <c r="D6" s="29" t="s">
        <v>77</v>
      </c>
      <c r="E6" s="29" t="s">
        <v>56</v>
      </c>
      <c r="F6" s="29" t="s">
        <v>137</v>
      </c>
      <c r="G6" s="29" t="s">
        <v>77</v>
      </c>
      <c r="H6" s="29" t="s">
        <v>56</v>
      </c>
      <c r="I6" s="29" t="s">
        <v>137</v>
      </c>
      <c r="J6" s="29" t="s">
        <v>77</v>
      </c>
      <c r="K6" s="29" t="s">
        <v>56</v>
      </c>
      <c r="L6" s="29" t="s">
        <v>137</v>
      </c>
      <c r="M6" s="104" t="s">
        <v>77</v>
      </c>
      <c r="N6" s="105" t="s">
        <v>56</v>
      </c>
      <c r="O6" s="106" t="s">
        <v>137</v>
      </c>
      <c r="P6" s="29" t="s">
        <v>77</v>
      </c>
      <c r="Q6" s="29" t="s">
        <v>56</v>
      </c>
      <c r="R6" s="29" t="s">
        <v>137</v>
      </c>
      <c r="S6" s="29" t="s">
        <v>77</v>
      </c>
      <c r="T6" s="29" t="s">
        <v>56</v>
      </c>
      <c r="U6" s="29" t="s">
        <v>137</v>
      </c>
      <c r="V6" s="29" t="s">
        <v>77</v>
      </c>
      <c r="W6" s="29" t="s">
        <v>56</v>
      </c>
      <c r="X6" s="29" t="s">
        <v>137</v>
      </c>
      <c r="Y6" s="29" t="s">
        <v>77</v>
      </c>
      <c r="Z6" s="29" t="s">
        <v>56</v>
      </c>
      <c r="AA6" s="29" t="s">
        <v>137</v>
      </c>
      <c r="AB6" s="29" t="s">
        <v>77</v>
      </c>
      <c r="AC6" s="29" t="s">
        <v>56</v>
      </c>
      <c r="AD6" s="29" t="s">
        <v>137</v>
      </c>
      <c r="AE6" s="29" t="s">
        <v>77</v>
      </c>
      <c r="AF6" s="29" t="s">
        <v>56</v>
      </c>
      <c r="AG6" s="29" t="s">
        <v>137</v>
      </c>
      <c r="AH6" s="29" t="s">
        <v>77</v>
      </c>
      <c r="AI6" s="29" t="s">
        <v>56</v>
      </c>
      <c r="AJ6" s="29" t="s">
        <v>137</v>
      </c>
    </row>
    <row r="7" spans="1:36" ht="18.75" customHeight="1" thickBot="1">
      <c r="A7" s="31"/>
      <c r="B7" s="32"/>
      <c r="C7" s="33"/>
      <c r="D7" s="41" t="s">
        <v>53</v>
      </c>
      <c r="E7" s="14"/>
      <c r="F7" s="41" t="s">
        <v>138</v>
      </c>
      <c r="G7" s="41" t="s">
        <v>53</v>
      </c>
      <c r="H7" s="14"/>
      <c r="I7" s="41" t="s">
        <v>138</v>
      </c>
      <c r="J7" s="41" t="s">
        <v>53</v>
      </c>
      <c r="K7" s="14"/>
      <c r="L7" s="41" t="s">
        <v>138</v>
      </c>
      <c r="M7" s="104" t="s">
        <v>53</v>
      </c>
      <c r="N7" s="107"/>
      <c r="O7" s="106" t="s">
        <v>138</v>
      </c>
      <c r="P7" s="41" t="s">
        <v>53</v>
      </c>
      <c r="Q7" s="14"/>
      <c r="R7" s="41" t="s">
        <v>138</v>
      </c>
      <c r="S7" s="41" t="s">
        <v>53</v>
      </c>
      <c r="T7" s="14"/>
      <c r="U7" s="41" t="s">
        <v>138</v>
      </c>
      <c r="V7" s="41" t="s">
        <v>53</v>
      </c>
      <c r="W7" s="14"/>
      <c r="X7" s="41" t="s">
        <v>138</v>
      </c>
      <c r="Y7" s="41" t="s">
        <v>53</v>
      </c>
      <c r="Z7" s="14"/>
      <c r="AA7" s="41" t="s">
        <v>138</v>
      </c>
      <c r="AB7" s="41" t="s">
        <v>53</v>
      </c>
      <c r="AC7" s="14"/>
      <c r="AD7" s="41" t="s">
        <v>138</v>
      </c>
      <c r="AE7" s="41" t="s">
        <v>53</v>
      </c>
      <c r="AF7" s="14"/>
      <c r="AG7" s="41" t="s">
        <v>138</v>
      </c>
      <c r="AH7" s="41" t="s">
        <v>53</v>
      </c>
      <c r="AI7" s="14"/>
      <c r="AJ7" s="41" t="s">
        <v>138</v>
      </c>
    </row>
    <row r="8" spans="1:36" ht="30" customHeight="1" thickTop="1">
      <c r="A8" s="6" t="s">
        <v>27</v>
      </c>
      <c r="B8" s="7" t="s">
        <v>97</v>
      </c>
      <c r="C8" s="34" t="s">
        <v>0</v>
      </c>
      <c r="D8" s="124">
        <f>D10+D33+D55+D59+D60+D61+D62+D68+D73+D78+D79+D80</f>
        <v>140671500</v>
      </c>
      <c r="E8" s="125">
        <f>E10+E33+E55+E59+E60+E61+E62+E68+E73+E78+E79+E80</f>
        <v>137727370</v>
      </c>
      <c r="F8" s="126">
        <f aca="true" t="shared" si="0" ref="F8:F33">E8/D8*100</f>
        <v>97.90708850051361</v>
      </c>
      <c r="G8" s="124">
        <f aca="true" t="shared" si="1" ref="G8:T8">G10+G33+G55+G59+G60+G61+G62+G68+G73+G78+G79+G80</f>
        <v>11260000</v>
      </c>
      <c r="H8" s="125">
        <f t="shared" si="1"/>
        <v>11270000</v>
      </c>
      <c r="I8" s="126">
        <f aca="true" t="shared" si="2" ref="I8:I33">H8/G8*100</f>
        <v>100.08880994671404</v>
      </c>
      <c r="J8" s="124">
        <f t="shared" si="1"/>
        <v>13052430</v>
      </c>
      <c r="K8" s="125">
        <f t="shared" si="1"/>
        <v>13642999.946121588</v>
      </c>
      <c r="L8" s="126">
        <f aca="true" t="shared" si="3" ref="L8:L33">K8/J8*100</f>
        <v>104.52459768887164</v>
      </c>
      <c r="M8" s="127">
        <f t="shared" si="1"/>
        <v>12977802</v>
      </c>
      <c r="N8" s="128">
        <f t="shared" si="1"/>
        <v>12670000</v>
      </c>
      <c r="O8" s="129">
        <f>N8/M8*100</f>
        <v>97.6282424404379</v>
      </c>
      <c r="P8" s="124">
        <f t="shared" si="1"/>
        <v>2720000</v>
      </c>
      <c r="Q8" s="125">
        <f t="shared" si="1"/>
        <v>2750000</v>
      </c>
      <c r="R8" s="130">
        <f>Q8/P8*100</f>
        <v>101.10294117647058</v>
      </c>
      <c r="S8" s="124">
        <f t="shared" si="1"/>
        <v>21143999.555932604</v>
      </c>
      <c r="T8" s="125">
        <f t="shared" si="1"/>
        <v>21482304</v>
      </c>
      <c r="U8" s="130">
        <f>T8/S8*100</f>
        <v>101.60000213380857</v>
      </c>
      <c r="V8" s="124">
        <f>V10+V33+V55+V59+V60+V61+V62+V68+V73+V78+V79+V80</f>
        <v>6793100</v>
      </c>
      <c r="W8" s="125">
        <f>W10+W33+W55+W59+W60+W61+W62+W68+W73+W78+W79+W80</f>
        <v>6861000</v>
      </c>
      <c r="X8" s="130">
        <f>W8/V8*100</f>
        <v>100.9995436545907</v>
      </c>
      <c r="Y8" s="131">
        <f>Y10+Y33+Y55+Y59+Y60+Y61+Y62+Y68+Y73+Y78+Y79+Y80</f>
        <v>6735000</v>
      </c>
      <c r="Z8" s="132">
        <f>Z10+Z33+Z55+Z59+Z60+Z61+Z62+Z68+Z73+Z78+Z79+Z80</f>
        <v>7050750</v>
      </c>
      <c r="AA8" s="133">
        <f>Z8/Y8*100</f>
        <v>104.68819599109132</v>
      </c>
      <c r="AB8" s="131">
        <f>AB10+AB33+AB55+AB59+AB60+AB61+AB62+AB68+AB73+AB78+AB79+AB80</f>
        <v>567861.6447943486</v>
      </c>
      <c r="AC8" s="132">
        <f>AC10+AC33+AC55+AC59+AC60+AC61+AC62+AC68+AC73+AC78+AC79+AC80</f>
        <v>1313143</v>
      </c>
      <c r="AD8" s="133">
        <f>AC8/AB8*100</f>
        <v>231.24347489176796</v>
      </c>
      <c r="AE8" s="134">
        <f>SUM(G8,J8,M8,P8,S8,V8,Y8,AB8)</f>
        <v>75250193.20072696</v>
      </c>
      <c r="AF8" s="135">
        <f>SUM(H8,K8,N8,Q8,T8,W8,Z8,AC8)</f>
        <v>77040196.94612159</v>
      </c>
      <c r="AG8" s="136">
        <f>AF8/AE8*100</f>
        <v>102.37873641150644</v>
      </c>
      <c r="AH8" s="134">
        <f>SUM(AE8,D8)</f>
        <v>215921693.20072696</v>
      </c>
      <c r="AI8" s="135">
        <f>SUM(AF8,E8)</f>
        <v>214767566.94612157</v>
      </c>
      <c r="AJ8" s="136">
        <f>AI8/AH8*100</f>
        <v>99.46548851229484</v>
      </c>
    </row>
    <row r="9" spans="1:36" s="36" customFormat="1" ht="12.75" customHeight="1">
      <c r="A9" s="8"/>
      <c r="B9" s="9" t="s">
        <v>2</v>
      </c>
      <c r="C9" s="35"/>
      <c r="D9" s="78"/>
      <c r="E9" s="79"/>
      <c r="F9" s="80"/>
      <c r="G9" s="81"/>
      <c r="H9" s="82"/>
      <c r="I9" s="80"/>
      <c r="J9" s="81"/>
      <c r="K9" s="82"/>
      <c r="L9" s="80"/>
      <c r="M9" s="108"/>
      <c r="N9" s="109"/>
      <c r="O9" s="110"/>
      <c r="P9" s="114"/>
      <c r="Q9" s="115"/>
      <c r="R9" s="84"/>
      <c r="S9" s="118"/>
      <c r="T9" s="83"/>
      <c r="U9" s="84"/>
      <c r="V9" s="108"/>
      <c r="W9" s="123"/>
      <c r="X9" s="84"/>
      <c r="Y9" s="97"/>
      <c r="Z9" s="98"/>
      <c r="AA9" s="84"/>
      <c r="AB9" s="99"/>
      <c r="AC9" s="100"/>
      <c r="AD9" s="84"/>
      <c r="AE9" s="85"/>
      <c r="AF9" s="86"/>
      <c r="AG9" s="87"/>
      <c r="AH9" s="85"/>
      <c r="AI9" s="86"/>
      <c r="AJ9" s="87"/>
    </row>
    <row r="10" spans="1:36" ht="32.25">
      <c r="A10" s="10" t="s">
        <v>1</v>
      </c>
      <c r="B10" s="11" t="s">
        <v>98</v>
      </c>
      <c r="C10" s="35" t="s">
        <v>0</v>
      </c>
      <c r="D10" s="78">
        <f>D12+D13+D17+D18+D19+D25+D27+D30+D31+D32</f>
        <v>33447000</v>
      </c>
      <c r="E10" s="79">
        <f>E12+E13+E17+E18+E19+E25+E27+E30+E31+E32</f>
        <v>33168221</v>
      </c>
      <c r="F10" s="80">
        <f t="shared" si="0"/>
        <v>99.1665052172093</v>
      </c>
      <c r="G10" s="78">
        <f>G12+G13+G17+G18+G19+G25+G27+G30+G31+G32</f>
        <v>3151860</v>
      </c>
      <c r="H10" s="79">
        <f>H12+H13+H17+H18+H19+H25+H27+H30+H31+H32</f>
        <v>3128555</v>
      </c>
      <c r="I10" s="80">
        <f t="shared" si="2"/>
        <v>99.26059533101089</v>
      </c>
      <c r="J10" s="78">
        <f>J12+J13+J17+J18+J19+J25+J27+J30+J31+J32</f>
        <v>4066674</v>
      </c>
      <c r="K10" s="79">
        <f>K12+K13+K17+K18+K19+K25+K27+K30+K31+K32</f>
        <v>4233634.338884254</v>
      </c>
      <c r="L10" s="80">
        <f t="shared" si="3"/>
        <v>104.1055747002158</v>
      </c>
      <c r="M10" s="78">
        <f>M12+M13+M17+M18+M19+M25+M27+M30+M31+M32</f>
        <v>4337702</v>
      </c>
      <c r="N10" s="79">
        <f>N12+N13+N17+N18+N19+N25+N27+N30+N31+N32</f>
        <v>4244252</v>
      </c>
      <c r="O10" s="84">
        <f>+N10/M10*100</f>
        <v>97.84563347136341</v>
      </c>
      <c r="P10" s="78">
        <f>P12+P13+P17+P18+P19+P25+P27+P30+P31+P32</f>
        <v>648983</v>
      </c>
      <c r="Q10" s="79">
        <f>Q12+Q13+Q17+Q18+Q19+Q25+Q27+Q30+Q31+Q32</f>
        <v>660190</v>
      </c>
      <c r="R10" s="84">
        <f aca="true" t="shared" si="4" ref="R10:R33">Q10/P10*100</f>
        <v>101.72685571116655</v>
      </c>
      <c r="S10" s="78">
        <f>S12+S13+S17+S18+S19+S25+S27+S30+S31+S32</f>
        <v>6252374</v>
      </c>
      <c r="T10" s="79">
        <f>T12+T13+T17+T18+T19+T25+T27+T30+T31+T32</f>
        <v>6365270</v>
      </c>
      <c r="U10" s="84">
        <f aca="true" t="shared" si="5" ref="U10:U33">T10/S10*100</f>
        <v>101.80565014185012</v>
      </c>
      <c r="V10" s="78">
        <f>V12+V13+V17+V18+V19+V25+V27+V30+V31+V32</f>
        <v>2079900</v>
      </c>
      <c r="W10" s="79">
        <f>W12+W13+W17+W18+W19+W25+W27+W30+W31+W32</f>
        <v>2100400</v>
      </c>
      <c r="X10" s="84">
        <f aca="true" t="shared" si="6" ref="X10:X33">W10/V10*100</f>
        <v>100.985624308861</v>
      </c>
      <c r="Y10" s="78">
        <f>Y12+Y13+Y17+Y18+Y19+Y25+Y27+Y30+Y31+Y32</f>
        <v>2172550</v>
      </c>
      <c r="Z10" s="79">
        <f>Z12+Z13+Z17+Z18+Z19+Z25+Z27+Z30+Z31+Z32</f>
        <v>2269840</v>
      </c>
      <c r="AA10" s="84">
        <f aca="true" t="shared" si="7" ref="AA10:AA33">Z10/Y10*100</f>
        <v>104.47814779866977</v>
      </c>
      <c r="AB10" s="78">
        <f>AB12+AB13+AB17+AB18+AB19+AB25+AB27+AB30+AB31+AB32</f>
        <v>214085.63863299254</v>
      </c>
      <c r="AC10" s="79">
        <f>AC12+AC13+AC17+AC18+AC19+AC25+AC27+AC30+AC31+AC32</f>
        <v>449305</v>
      </c>
      <c r="AD10" s="84">
        <f aca="true" t="shared" si="8" ref="AD10:AD33">AC10/AB10*100</f>
        <v>209.87162094055475</v>
      </c>
      <c r="AE10" s="85">
        <f aca="true" t="shared" si="9" ref="AE10:AE33">SUM(G10,J10,M10,P10,S10,V10,Y10,AB10)</f>
        <v>22924128.638632994</v>
      </c>
      <c r="AF10" s="86">
        <f aca="true" t="shared" si="10" ref="AF10:AF33">SUM(H10,K10,N10,Q10,T10,W10,Z10,AC10)</f>
        <v>23451446.338884253</v>
      </c>
      <c r="AG10" s="87">
        <f aca="true" t="shared" si="11" ref="AG10:AG33">AF10/AE10*100</f>
        <v>102.30027369224666</v>
      </c>
      <c r="AH10" s="85">
        <f aca="true" t="shared" si="12" ref="AH10:AH33">SUM(AE10,D10)</f>
        <v>56371128.638633</v>
      </c>
      <c r="AI10" s="86">
        <f aca="true" t="shared" si="13" ref="AI10:AI33">SUM(AF10,E10)</f>
        <v>56619667.33888425</v>
      </c>
      <c r="AJ10" s="87">
        <f aca="true" t="shared" si="14" ref="AJ10:AJ33">AI10/AH10*100</f>
        <v>100.44089715117204</v>
      </c>
    </row>
    <row r="11" spans="1:36" ht="12.75" customHeight="1">
      <c r="A11" s="8"/>
      <c r="B11" s="9" t="s">
        <v>2</v>
      </c>
      <c r="C11" s="35"/>
      <c r="D11" s="78"/>
      <c r="E11" s="79"/>
      <c r="F11" s="80"/>
      <c r="G11" s="81"/>
      <c r="H11" s="82"/>
      <c r="I11" s="80"/>
      <c r="J11" s="81"/>
      <c r="K11" s="82"/>
      <c r="L11" s="80"/>
      <c r="M11" s="81"/>
      <c r="N11" s="86"/>
      <c r="O11" s="110"/>
      <c r="P11" s="114"/>
      <c r="Q11" s="115"/>
      <c r="R11" s="84"/>
      <c r="S11" s="119"/>
      <c r="T11" s="88"/>
      <c r="U11" s="84"/>
      <c r="V11" s="81"/>
      <c r="W11" s="82"/>
      <c r="X11" s="84"/>
      <c r="Y11" s="97"/>
      <c r="Z11" s="98"/>
      <c r="AA11" s="84"/>
      <c r="AB11" s="99"/>
      <c r="AC11" s="100"/>
      <c r="AD11" s="84"/>
      <c r="AE11" s="85"/>
      <c r="AF11" s="86"/>
      <c r="AG11" s="87"/>
      <c r="AH11" s="85"/>
      <c r="AI11" s="86"/>
      <c r="AJ11" s="87"/>
    </row>
    <row r="12" spans="1:36" ht="12.75">
      <c r="A12" s="12" t="s">
        <v>9</v>
      </c>
      <c r="B12" s="13" t="s">
        <v>99</v>
      </c>
      <c r="C12" s="35" t="s">
        <v>28</v>
      </c>
      <c r="D12" s="78">
        <v>5920000</v>
      </c>
      <c r="E12" s="79">
        <v>5980000</v>
      </c>
      <c r="F12" s="80">
        <f t="shared" si="0"/>
        <v>101.01351351351352</v>
      </c>
      <c r="G12" s="81">
        <v>670750</v>
      </c>
      <c r="H12" s="82">
        <v>665790</v>
      </c>
      <c r="I12" s="80">
        <f t="shared" si="2"/>
        <v>99.26052925829295</v>
      </c>
      <c r="J12" s="81">
        <v>845233</v>
      </c>
      <c r="K12" s="82">
        <v>880688</v>
      </c>
      <c r="L12" s="80">
        <f t="shared" si="3"/>
        <v>104.19470134270668</v>
      </c>
      <c r="M12" s="81">
        <v>690000</v>
      </c>
      <c r="N12" s="86">
        <v>695000</v>
      </c>
      <c r="O12" s="84">
        <f>+N12/M12*100</f>
        <v>100.72463768115942</v>
      </c>
      <c r="P12" s="114">
        <v>137885</v>
      </c>
      <c r="Q12" s="115">
        <v>139190</v>
      </c>
      <c r="R12" s="84">
        <f t="shared" si="4"/>
        <v>100.94644087464191</v>
      </c>
      <c r="S12" s="119">
        <v>1183304</v>
      </c>
      <c r="T12" s="88">
        <v>1214687</v>
      </c>
      <c r="U12" s="84">
        <f t="shared" si="5"/>
        <v>102.65215025048508</v>
      </c>
      <c r="V12" s="81">
        <v>411900</v>
      </c>
      <c r="W12" s="82">
        <v>414800</v>
      </c>
      <c r="X12" s="84">
        <f t="shared" si="6"/>
        <v>100.70405438213159</v>
      </c>
      <c r="Y12" s="97">
        <v>440000</v>
      </c>
      <c r="Z12" s="98">
        <v>462000</v>
      </c>
      <c r="AA12" s="84">
        <f t="shared" si="7"/>
        <v>105</v>
      </c>
      <c r="AB12" s="99">
        <v>16364</v>
      </c>
      <c r="AC12" s="100">
        <v>78801</v>
      </c>
      <c r="AD12" s="84">
        <f t="shared" si="8"/>
        <v>481.55096553409925</v>
      </c>
      <c r="AE12" s="85">
        <f t="shared" si="9"/>
        <v>4395436</v>
      </c>
      <c r="AF12" s="86">
        <f t="shared" si="10"/>
        <v>4550956</v>
      </c>
      <c r="AG12" s="87">
        <f t="shared" si="11"/>
        <v>103.53821554903769</v>
      </c>
      <c r="AH12" s="85">
        <f t="shared" si="12"/>
        <v>10315436</v>
      </c>
      <c r="AI12" s="86">
        <f t="shared" si="13"/>
        <v>10530956</v>
      </c>
      <c r="AJ12" s="87">
        <f t="shared" si="14"/>
        <v>102.08929608016568</v>
      </c>
    </row>
    <row r="13" spans="1:36" ht="12.75">
      <c r="A13" s="12" t="s">
        <v>10</v>
      </c>
      <c r="B13" s="13" t="s">
        <v>100</v>
      </c>
      <c r="C13" s="35" t="s">
        <v>0</v>
      </c>
      <c r="D13" s="78">
        <f>D15+D16</f>
        <v>7600000</v>
      </c>
      <c r="E13" s="79">
        <f>E15+E16</f>
        <v>7725000</v>
      </c>
      <c r="F13" s="80">
        <f t="shared" si="0"/>
        <v>101.64473684210526</v>
      </c>
      <c r="G13" s="78">
        <f>G15+G16</f>
        <v>650000</v>
      </c>
      <c r="H13" s="79">
        <f>H15+H16</f>
        <v>645190</v>
      </c>
      <c r="I13" s="80">
        <f t="shared" si="2"/>
        <v>99.26</v>
      </c>
      <c r="J13" s="78">
        <f>J15+J16</f>
        <v>968551</v>
      </c>
      <c r="K13" s="79">
        <f>K15+K16</f>
        <v>1009176.9905448693</v>
      </c>
      <c r="L13" s="80">
        <f t="shared" si="3"/>
        <v>104.1945122708943</v>
      </c>
      <c r="M13" s="78">
        <f>M15+M16</f>
        <v>842000</v>
      </c>
      <c r="N13" s="79">
        <f>N15+N16</f>
        <v>826000</v>
      </c>
      <c r="O13" s="84">
        <f>+N13/M13*100</f>
        <v>98.09976247030879</v>
      </c>
      <c r="P13" s="78">
        <f>P15+P16</f>
        <v>183354</v>
      </c>
      <c r="Q13" s="79">
        <f>Q15+Q16</f>
        <v>187300</v>
      </c>
      <c r="R13" s="84">
        <f t="shared" si="4"/>
        <v>102.15212103362894</v>
      </c>
      <c r="S13" s="78">
        <f>S15+S16</f>
        <v>1382161</v>
      </c>
      <c r="T13" s="79">
        <f>T15+T16</f>
        <v>1421823</v>
      </c>
      <c r="U13" s="84">
        <f t="shared" si="5"/>
        <v>102.8695643995164</v>
      </c>
      <c r="V13" s="78">
        <f>V15+V16</f>
        <v>541600</v>
      </c>
      <c r="W13" s="79">
        <f>W15+W16</f>
        <v>552100</v>
      </c>
      <c r="X13" s="84">
        <f t="shared" si="6"/>
        <v>101.93870014771049</v>
      </c>
      <c r="Y13" s="78">
        <f>Y15+Y16</f>
        <v>540000</v>
      </c>
      <c r="Z13" s="79">
        <f>Z15+Z16</f>
        <v>567000</v>
      </c>
      <c r="AA13" s="84">
        <f t="shared" si="7"/>
        <v>105</v>
      </c>
      <c r="AB13" s="78">
        <f>AB15+AB16</f>
        <v>60202.647669978855</v>
      </c>
      <c r="AC13" s="79">
        <f>AC15+AC16</f>
        <v>110746</v>
      </c>
      <c r="AD13" s="84">
        <f t="shared" si="8"/>
        <v>183.9553645665081</v>
      </c>
      <c r="AE13" s="85">
        <f t="shared" si="9"/>
        <v>5167868.647669978</v>
      </c>
      <c r="AF13" s="86">
        <f t="shared" si="10"/>
        <v>5319335.99054487</v>
      </c>
      <c r="AG13" s="87">
        <f t="shared" si="11"/>
        <v>102.93094413193305</v>
      </c>
      <c r="AH13" s="85">
        <f t="shared" si="12"/>
        <v>12767868.647669978</v>
      </c>
      <c r="AI13" s="86">
        <f t="shared" si="13"/>
        <v>13044335.99054487</v>
      </c>
      <c r="AJ13" s="87">
        <f t="shared" si="14"/>
        <v>102.16533667837619</v>
      </c>
    </row>
    <row r="14" spans="1:36" ht="12.75" customHeight="1">
      <c r="A14" s="12"/>
      <c r="B14" s="54" t="s">
        <v>2</v>
      </c>
      <c r="C14" s="35"/>
      <c r="D14" s="78"/>
      <c r="E14" s="79"/>
      <c r="F14" s="80"/>
      <c r="G14" s="81"/>
      <c r="H14" s="82"/>
      <c r="I14" s="80"/>
      <c r="J14" s="81"/>
      <c r="K14" s="82"/>
      <c r="L14" s="80"/>
      <c r="M14" s="81"/>
      <c r="N14" s="86"/>
      <c r="O14" s="110"/>
      <c r="P14" s="114"/>
      <c r="Q14" s="115"/>
      <c r="R14" s="84"/>
      <c r="S14" s="119"/>
      <c r="T14" s="88"/>
      <c r="U14" s="84"/>
      <c r="V14" s="81"/>
      <c r="W14" s="82"/>
      <c r="X14" s="84"/>
      <c r="Y14" s="97"/>
      <c r="Z14" s="98"/>
      <c r="AA14" s="84"/>
      <c r="AB14" s="99"/>
      <c r="AC14" s="100"/>
      <c r="AD14" s="84"/>
      <c r="AE14" s="85"/>
      <c r="AF14" s="86"/>
      <c r="AG14" s="87"/>
      <c r="AH14" s="85"/>
      <c r="AI14" s="86"/>
      <c r="AJ14" s="87"/>
    </row>
    <row r="15" spans="1:36" ht="12.75">
      <c r="A15" s="55" t="s">
        <v>61</v>
      </c>
      <c r="B15" s="56" t="s">
        <v>59</v>
      </c>
      <c r="C15" s="35" t="s">
        <v>0</v>
      </c>
      <c r="D15" s="78">
        <v>5510000</v>
      </c>
      <c r="E15" s="79">
        <v>5612000</v>
      </c>
      <c r="F15" s="80">
        <f t="shared" si="0"/>
        <v>101.85117967332123</v>
      </c>
      <c r="G15" s="81">
        <v>440940</v>
      </c>
      <c r="H15" s="82">
        <v>437680</v>
      </c>
      <c r="I15" s="80">
        <f t="shared" si="2"/>
        <v>99.26067038599355</v>
      </c>
      <c r="J15" s="81">
        <v>620235</v>
      </c>
      <c r="K15" s="82">
        <v>646251.3406703996</v>
      </c>
      <c r="L15" s="80">
        <f t="shared" si="3"/>
        <v>104.19459409262612</v>
      </c>
      <c r="M15" s="81">
        <v>453652</v>
      </c>
      <c r="N15" s="86">
        <v>445000</v>
      </c>
      <c r="O15" s="84">
        <f>+N15/M15*100</f>
        <v>98.09281122975321</v>
      </c>
      <c r="P15" s="114">
        <v>116993</v>
      </c>
      <c r="Q15" s="115">
        <v>119500</v>
      </c>
      <c r="R15" s="84">
        <f t="shared" si="4"/>
        <v>102.14286324822852</v>
      </c>
      <c r="S15" s="120">
        <v>850254</v>
      </c>
      <c r="T15" s="89">
        <v>873623</v>
      </c>
      <c r="U15" s="84">
        <f t="shared" si="5"/>
        <v>102.74847280930169</v>
      </c>
      <c r="V15" s="81">
        <v>318200</v>
      </c>
      <c r="W15" s="82">
        <v>323500</v>
      </c>
      <c r="X15" s="84">
        <f t="shared" si="6"/>
        <v>101.66561910747957</v>
      </c>
      <c r="Y15" s="97">
        <v>300000</v>
      </c>
      <c r="Z15" s="98">
        <v>315000</v>
      </c>
      <c r="AA15" s="84">
        <f t="shared" si="7"/>
        <v>105</v>
      </c>
      <c r="AB15" s="99">
        <v>24811.806828422938</v>
      </c>
      <c r="AC15" s="100">
        <v>54800</v>
      </c>
      <c r="AD15" s="84">
        <f t="shared" si="8"/>
        <v>220.86259327645723</v>
      </c>
      <c r="AE15" s="85">
        <f t="shared" si="9"/>
        <v>3125085.806828423</v>
      </c>
      <c r="AF15" s="86">
        <f t="shared" si="10"/>
        <v>3215354.3406703994</v>
      </c>
      <c r="AG15" s="87">
        <f t="shared" si="11"/>
        <v>102.88851376959751</v>
      </c>
      <c r="AH15" s="85">
        <f t="shared" si="12"/>
        <v>8635085.806828422</v>
      </c>
      <c r="AI15" s="86">
        <f t="shared" si="13"/>
        <v>8827354.3406704</v>
      </c>
      <c r="AJ15" s="87">
        <f t="shared" si="14"/>
        <v>102.22659667944394</v>
      </c>
    </row>
    <row r="16" spans="1:36" ht="12.75">
      <c r="A16" s="55" t="s">
        <v>62</v>
      </c>
      <c r="B16" s="56" t="s">
        <v>60</v>
      </c>
      <c r="C16" s="35" t="s">
        <v>0</v>
      </c>
      <c r="D16" s="78">
        <v>2090000</v>
      </c>
      <c r="E16" s="79">
        <v>2113000</v>
      </c>
      <c r="F16" s="80">
        <f t="shared" si="0"/>
        <v>101.10047846889951</v>
      </c>
      <c r="G16" s="81">
        <v>209060</v>
      </c>
      <c r="H16" s="82">
        <v>207510</v>
      </c>
      <c r="I16" s="80">
        <f t="shared" si="2"/>
        <v>99.25858605185114</v>
      </c>
      <c r="J16" s="81">
        <v>348316</v>
      </c>
      <c r="K16" s="82">
        <v>362925.6498744697</v>
      </c>
      <c r="L16" s="80">
        <f t="shared" si="3"/>
        <v>104.19436657359114</v>
      </c>
      <c r="M16" s="81">
        <v>388348</v>
      </c>
      <c r="N16" s="86">
        <v>381000</v>
      </c>
      <c r="O16" s="84">
        <f>+N16/M16*100</f>
        <v>98.10788262074223</v>
      </c>
      <c r="P16" s="114">
        <v>66361</v>
      </c>
      <c r="Q16" s="115">
        <v>67800</v>
      </c>
      <c r="R16" s="84">
        <f t="shared" si="4"/>
        <v>102.1684423079821</v>
      </c>
      <c r="S16" s="120">
        <v>531907</v>
      </c>
      <c r="T16" s="89">
        <v>548200</v>
      </c>
      <c r="U16" s="84">
        <f t="shared" si="5"/>
        <v>103.06312945684112</v>
      </c>
      <c r="V16" s="81">
        <v>223400</v>
      </c>
      <c r="W16" s="82">
        <v>228600</v>
      </c>
      <c r="X16" s="84">
        <f t="shared" si="6"/>
        <v>102.32766338406445</v>
      </c>
      <c r="Y16" s="97">
        <v>240000</v>
      </c>
      <c r="Z16" s="98">
        <v>252000</v>
      </c>
      <c r="AA16" s="84">
        <f t="shared" si="7"/>
        <v>105</v>
      </c>
      <c r="AB16" s="99">
        <v>35390.84084155592</v>
      </c>
      <c r="AC16" s="100">
        <v>55946</v>
      </c>
      <c r="AD16" s="84">
        <f t="shared" si="8"/>
        <v>158.08044869707706</v>
      </c>
      <c r="AE16" s="85">
        <f t="shared" si="9"/>
        <v>2042782.840841556</v>
      </c>
      <c r="AF16" s="86">
        <f t="shared" si="10"/>
        <v>2103981.6498744697</v>
      </c>
      <c r="AG16" s="87">
        <f t="shared" si="11"/>
        <v>102.99585486079872</v>
      </c>
      <c r="AH16" s="85">
        <f t="shared" si="12"/>
        <v>4132782.840841556</v>
      </c>
      <c r="AI16" s="86">
        <f t="shared" si="13"/>
        <v>4216981.649874469</v>
      </c>
      <c r="AJ16" s="87">
        <f t="shared" si="14"/>
        <v>102.03733930079346</v>
      </c>
    </row>
    <row r="17" spans="1:36" ht="12.75">
      <c r="A17" s="12" t="s">
        <v>11</v>
      </c>
      <c r="B17" s="13" t="s">
        <v>101</v>
      </c>
      <c r="C17" s="35" t="s">
        <v>0</v>
      </c>
      <c r="D17" s="78">
        <v>1640000</v>
      </c>
      <c r="E17" s="79">
        <v>1650000</v>
      </c>
      <c r="F17" s="80">
        <f t="shared" si="0"/>
        <v>100.60975609756098</v>
      </c>
      <c r="G17" s="81">
        <v>187450</v>
      </c>
      <c r="H17" s="82">
        <v>186060</v>
      </c>
      <c r="I17" s="80">
        <f t="shared" si="2"/>
        <v>99.25846892504669</v>
      </c>
      <c r="J17" s="81">
        <v>228930</v>
      </c>
      <c r="K17" s="82">
        <v>240082.91377469403</v>
      </c>
      <c r="L17" s="80">
        <f t="shared" si="3"/>
        <v>104.87175720730968</v>
      </c>
      <c r="M17" s="81">
        <v>243000</v>
      </c>
      <c r="N17" s="86">
        <v>240000</v>
      </c>
      <c r="O17" s="84">
        <f>+N17/M17*100</f>
        <v>98.76543209876543</v>
      </c>
      <c r="P17" s="114">
        <v>40546</v>
      </c>
      <c r="Q17" s="115">
        <v>41500</v>
      </c>
      <c r="R17" s="84">
        <f t="shared" si="4"/>
        <v>102.35288314506981</v>
      </c>
      <c r="S17" s="119">
        <v>402965</v>
      </c>
      <c r="T17" s="88">
        <v>407380</v>
      </c>
      <c r="U17" s="84">
        <f t="shared" si="5"/>
        <v>101.0956286526125</v>
      </c>
      <c r="V17" s="81">
        <v>140000</v>
      </c>
      <c r="W17" s="82">
        <v>141800</v>
      </c>
      <c r="X17" s="84">
        <f t="shared" si="6"/>
        <v>101.28571428571429</v>
      </c>
      <c r="Y17" s="97">
        <v>120000</v>
      </c>
      <c r="Z17" s="98">
        <v>126000</v>
      </c>
      <c r="AA17" s="84">
        <f t="shared" si="7"/>
        <v>105</v>
      </c>
      <c r="AB17" s="99">
        <v>10032.522580890536</v>
      </c>
      <c r="AC17" s="100">
        <v>22883</v>
      </c>
      <c r="AD17" s="84">
        <f t="shared" si="8"/>
        <v>228.0881983120221</v>
      </c>
      <c r="AE17" s="85">
        <f t="shared" si="9"/>
        <v>1372923.5225808905</v>
      </c>
      <c r="AF17" s="86">
        <f t="shared" si="10"/>
        <v>1405705.913774694</v>
      </c>
      <c r="AG17" s="87">
        <f t="shared" si="11"/>
        <v>102.38777984750217</v>
      </c>
      <c r="AH17" s="85">
        <f t="shared" si="12"/>
        <v>3012923.5225808905</v>
      </c>
      <c r="AI17" s="86">
        <f t="shared" si="13"/>
        <v>3055705.9137746943</v>
      </c>
      <c r="AJ17" s="87">
        <f t="shared" si="14"/>
        <v>101.4199627329789</v>
      </c>
    </row>
    <row r="18" spans="1:36" ht="12.75">
      <c r="A18" s="12" t="s">
        <v>12</v>
      </c>
      <c r="B18" s="13" t="s">
        <v>102</v>
      </c>
      <c r="C18" s="35" t="s">
        <v>0</v>
      </c>
      <c r="D18" s="78">
        <v>1150000</v>
      </c>
      <c r="E18" s="79">
        <v>1106000</v>
      </c>
      <c r="F18" s="80">
        <f t="shared" si="0"/>
        <v>96.17391304347827</v>
      </c>
      <c r="G18" s="81">
        <v>164900</v>
      </c>
      <c r="H18" s="82">
        <v>163680</v>
      </c>
      <c r="I18" s="80">
        <f t="shared" si="2"/>
        <v>99.26015767131595</v>
      </c>
      <c r="J18" s="81">
        <v>163341</v>
      </c>
      <c r="K18" s="82">
        <v>170192.05714454598</v>
      </c>
      <c r="L18" s="80">
        <f t="shared" si="3"/>
        <v>104.19432790575911</v>
      </c>
      <c r="M18" s="81">
        <v>184000</v>
      </c>
      <c r="N18" s="86">
        <v>167000</v>
      </c>
      <c r="O18" s="84">
        <f>+N18/M18*100</f>
        <v>90.76086956521739</v>
      </c>
      <c r="P18" s="114">
        <v>36431</v>
      </c>
      <c r="Q18" s="115">
        <v>37000</v>
      </c>
      <c r="R18" s="84">
        <f t="shared" si="4"/>
        <v>101.56185666053636</v>
      </c>
      <c r="S18" s="119">
        <v>323775</v>
      </c>
      <c r="T18" s="88">
        <v>326699</v>
      </c>
      <c r="U18" s="84">
        <f t="shared" si="5"/>
        <v>100.90309628600107</v>
      </c>
      <c r="V18" s="81">
        <v>92400</v>
      </c>
      <c r="W18" s="82">
        <v>93100</v>
      </c>
      <c r="X18" s="84">
        <f t="shared" si="6"/>
        <v>100.75757575757575</v>
      </c>
      <c r="Y18" s="97">
        <v>93000</v>
      </c>
      <c r="Z18" s="98">
        <v>95800</v>
      </c>
      <c r="AA18" s="84">
        <f t="shared" si="7"/>
        <v>103.01075268817203</v>
      </c>
      <c r="AB18" s="99">
        <v>6892.429403195108</v>
      </c>
      <c r="AC18" s="100">
        <v>18414</v>
      </c>
      <c r="AD18" s="84">
        <f t="shared" si="8"/>
        <v>267.16269290279365</v>
      </c>
      <c r="AE18" s="85">
        <f t="shared" si="9"/>
        <v>1064739.4294031952</v>
      </c>
      <c r="AF18" s="86">
        <f t="shared" si="10"/>
        <v>1071885.057144546</v>
      </c>
      <c r="AG18" s="87">
        <f t="shared" si="11"/>
        <v>100.67111516151479</v>
      </c>
      <c r="AH18" s="85">
        <f t="shared" si="12"/>
        <v>2214739.429403195</v>
      </c>
      <c r="AI18" s="86">
        <f t="shared" si="13"/>
        <v>2177885.057144546</v>
      </c>
      <c r="AJ18" s="87">
        <f t="shared" si="14"/>
        <v>98.3359499646159</v>
      </c>
    </row>
    <row r="19" spans="1:36" ht="12.75">
      <c r="A19" s="12" t="s">
        <v>13</v>
      </c>
      <c r="B19" s="13" t="s">
        <v>103</v>
      </c>
      <c r="C19" s="35" t="s">
        <v>0</v>
      </c>
      <c r="D19" s="78">
        <f>SUM(D21:D24)</f>
        <v>5150000</v>
      </c>
      <c r="E19" s="79">
        <f>SUM(E21:E24)</f>
        <v>4981685</v>
      </c>
      <c r="F19" s="80">
        <f t="shared" si="0"/>
        <v>96.73174757281554</v>
      </c>
      <c r="G19" s="78">
        <f>SUM(G21:G24)</f>
        <v>481700</v>
      </c>
      <c r="H19" s="79">
        <f>SUM(H21:H24)</f>
        <v>478150</v>
      </c>
      <c r="I19" s="80">
        <f t="shared" si="2"/>
        <v>99.26302678015362</v>
      </c>
      <c r="J19" s="78">
        <f>SUM(J21:J24)</f>
        <v>527413</v>
      </c>
      <c r="K19" s="79">
        <f>SUM(K21:K24)</f>
        <v>539197</v>
      </c>
      <c r="L19" s="80">
        <f t="shared" si="3"/>
        <v>102.23430215030724</v>
      </c>
      <c r="M19" s="78">
        <f>SUM(M21:M24)</f>
        <v>810000</v>
      </c>
      <c r="N19" s="79">
        <f>SUM(N21:N24)</f>
        <v>776500</v>
      </c>
      <c r="O19" s="84">
        <f>+N19/M19*100</f>
        <v>95.86419753086419</v>
      </c>
      <c r="P19" s="78">
        <f>SUM(P21:P24)</f>
        <v>70813</v>
      </c>
      <c r="Q19" s="79">
        <f>SUM(Q21:Q24)</f>
        <v>72460</v>
      </c>
      <c r="R19" s="84">
        <f t="shared" si="4"/>
        <v>102.32584412466636</v>
      </c>
      <c r="S19" s="78">
        <f>SUM(S21:S24)</f>
        <v>1053401</v>
      </c>
      <c r="T19" s="79">
        <f>SUM(T21:T24)</f>
        <v>1065556</v>
      </c>
      <c r="U19" s="84">
        <f t="shared" si="5"/>
        <v>101.15388157026621</v>
      </c>
      <c r="V19" s="81">
        <f>SUM(V21:V24)</f>
        <v>299700</v>
      </c>
      <c r="W19" s="82">
        <f>SUM(W21:W24)</f>
        <v>300800</v>
      </c>
      <c r="X19" s="84">
        <f t="shared" si="6"/>
        <v>100.36703370036703</v>
      </c>
      <c r="Y19" s="78">
        <f>SUM(Y21:Y24)</f>
        <v>325100</v>
      </c>
      <c r="Z19" s="79">
        <f>SUM(Z21:Z24)</f>
        <v>335050</v>
      </c>
      <c r="AA19" s="84">
        <f t="shared" si="7"/>
        <v>103.06059673946477</v>
      </c>
      <c r="AB19" s="78">
        <f>SUM(AB21:AB24)</f>
        <v>48306.164276371375</v>
      </c>
      <c r="AC19" s="79">
        <f>SUM(AC21:AC24)</f>
        <v>76900</v>
      </c>
      <c r="AD19" s="84">
        <f t="shared" si="8"/>
        <v>159.1929335561323</v>
      </c>
      <c r="AE19" s="85">
        <f t="shared" si="9"/>
        <v>3616433.1642763712</v>
      </c>
      <c r="AF19" s="86">
        <f t="shared" si="10"/>
        <v>3644613</v>
      </c>
      <c r="AG19" s="87">
        <f t="shared" si="11"/>
        <v>100.77921627314983</v>
      </c>
      <c r="AH19" s="85">
        <f t="shared" si="12"/>
        <v>8766433.16427637</v>
      </c>
      <c r="AI19" s="86">
        <f t="shared" si="13"/>
        <v>8626298</v>
      </c>
      <c r="AJ19" s="87">
        <f t="shared" si="14"/>
        <v>98.40145744967944</v>
      </c>
    </row>
    <row r="20" spans="1:36" ht="12.75" customHeight="1">
      <c r="A20" s="12"/>
      <c r="B20" s="13" t="s">
        <v>2</v>
      </c>
      <c r="C20" s="35"/>
      <c r="D20" s="78"/>
      <c r="E20" s="79"/>
      <c r="F20" s="80"/>
      <c r="G20" s="81"/>
      <c r="H20" s="82"/>
      <c r="I20" s="80"/>
      <c r="J20" s="81"/>
      <c r="K20" s="82"/>
      <c r="L20" s="80"/>
      <c r="M20" s="81"/>
      <c r="N20" s="86"/>
      <c r="O20" s="110"/>
      <c r="P20" s="114"/>
      <c r="Q20" s="115"/>
      <c r="R20" s="84"/>
      <c r="S20" s="119"/>
      <c r="T20" s="88"/>
      <c r="U20" s="84"/>
      <c r="V20" s="81"/>
      <c r="W20" s="82"/>
      <c r="X20" s="84"/>
      <c r="Y20" s="97"/>
      <c r="Z20" s="98"/>
      <c r="AA20" s="84"/>
      <c r="AB20" s="99"/>
      <c r="AC20" s="100"/>
      <c r="AD20" s="84"/>
      <c r="AE20" s="85"/>
      <c r="AF20" s="86"/>
      <c r="AG20" s="87"/>
      <c r="AH20" s="85"/>
      <c r="AI20" s="86"/>
      <c r="AJ20" s="87"/>
    </row>
    <row r="21" spans="1:36" ht="12.75">
      <c r="A21" s="55" t="s">
        <v>63</v>
      </c>
      <c r="B21" s="56" t="s">
        <v>104</v>
      </c>
      <c r="C21" s="35" t="s">
        <v>0</v>
      </c>
      <c r="D21" s="78">
        <v>3745000</v>
      </c>
      <c r="E21" s="79">
        <v>3626000</v>
      </c>
      <c r="F21" s="80">
        <f t="shared" si="0"/>
        <v>96.82242990654206</v>
      </c>
      <c r="G21" s="81">
        <v>363620</v>
      </c>
      <c r="H21" s="82">
        <v>360920</v>
      </c>
      <c r="I21" s="80">
        <f t="shared" si="2"/>
        <v>99.25746658599637</v>
      </c>
      <c r="J21" s="81">
        <v>424039</v>
      </c>
      <c r="K21" s="82">
        <v>433514</v>
      </c>
      <c r="L21" s="80">
        <f t="shared" si="3"/>
        <v>102.23446428276644</v>
      </c>
      <c r="M21" s="81">
        <v>642592</v>
      </c>
      <c r="N21" s="86">
        <v>611000</v>
      </c>
      <c r="O21" s="84">
        <f>+N21/M21*100</f>
        <v>95.08366117225238</v>
      </c>
      <c r="P21" s="114">
        <v>47738</v>
      </c>
      <c r="Q21" s="115">
        <v>49000</v>
      </c>
      <c r="R21" s="84">
        <f t="shared" si="4"/>
        <v>102.64359629645145</v>
      </c>
      <c r="S21" s="120">
        <v>712949</v>
      </c>
      <c r="T21" s="89">
        <v>721175</v>
      </c>
      <c r="U21" s="84">
        <f t="shared" si="5"/>
        <v>101.15379921986005</v>
      </c>
      <c r="V21" s="81">
        <v>245300</v>
      </c>
      <c r="W21" s="82">
        <v>246000</v>
      </c>
      <c r="X21" s="84">
        <f t="shared" si="6"/>
        <v>100.28536485935588</v>
      </c>
      <c r="Y21" s="97">
        <v>250300</v>
      </c>
      <c r="Z21" s="98">
        <v>258000</v>
      </c>
      <c r="AA21" s="84">
        <f t="shared" si="7"/>
        <v>103.07630842988414</v>
      </c>
      <c r="AB21" s="99">
        <v>45375.47324539428</v>
      </c>
      <c r="AC21" s="100">
        <v>67084</v>
      </c>
      <c r="AD21" s="84">
        <f t="shared" si="8"/>
        <v>147.8419842305649</v>
      </c>
      <c r="AE21" s="85">
        <f t="shared" si="9"/>
        <v>2731913.4732453944</v>
      </c>
      <c r="AF21" s="86">
        <f t="shared" si="10"/>
        <v>2746693</v>
      </c>
      <c r="AG21" s="87">
        <f t="shared" si="11"/>
        <v>100.540995419487</v>
      </c>
      <c r="AH21" s="85">
        <f t="shared" si="12"/>
        <v>6476913.473245394</v>
      </c>
      <c r="AI21" s="86">
        <f t="shared" si="13"/>
        <v>6372693</v>
      </c>
      <c r="AJ21" s="87">
        <f t="shared" si="14"/>
        <v>98.390892920279</v>
      </c>
    </row>
    <row r="22" spans="1:36" ht="12.75">
      <c r="A22" s="55" t="s">
        <v>64</v>
      </c>
      <c r="B22" s="56" t="s">
        <v>105</v>
      </c>
      <c r="C22" s="35" t="s">
        <v>0</v>
      </c>
      <c r="D22" s="78">
        <v>1010000</v>
      </c>
      <c r="E22" s="79">
        <v>975000</v>
      </c>
      <c r="F22" s="80">
        <f t="shared" si="0"/>
        <v>96.53465346534654</v>
      </c>
      <c r="G22" s="81">
        <v>90830</v>
      </c>
      <c r="H22" s="82">
        <v>90180</v>
      </c>
      <c r="I22" s="80">
        <f t="shared" si="2"/>
        <v>99.28437740834526</v>
      </c>
      <c r="J22" s="81">
        <v>95986</v>
      </c>
      <c r="K22" s="82">
        <v>98131</v>
      </c>
      <c r="L22" s="80">
        <f t="shared" si="3"/>
        <v>102.23470089388036</v>
      </c>
      <c r="M22" s="81">
        <v>127848</v>
      </c>
      <c r="N22" s="86">
        <v>127900</v>
      </c>
      <c r="O22" s="84">
        <f>+N22/M22*100</f>
        <v>100.0406732995432</v>
      </c>
      <c r="P22" s="114">
        <v>16974</v>
      </c>
      <c r="Q22" s="115">
        <v>17300</v>
      </c>
      <c r="R22" s="84">
        <f t="shared" si="4"/>
        <v>101.92058442323552</v>
      </c>
      <c r="S22" s="120">
        <v>272333</v>
      </c>
      <c r="T22" s="89">
        <v>275476</v>
      </c>
      <c r="U22" s="84">
        <f t="shared" si="5"/>
        <v>101.15410177980635</v>
      </c>
      <c r="V22" s="81">
        <v>35400</v>
      </c>
      <c r="W22" s="82">
        <v>35600</v>
      </c>
      <c r="X22" s="84">
        <f t="shared" si="6"/>
        <v>100.56497175141243</v>
      </c>
      <c r="Y22" s="97">
        <v>65000</v>
      </c>
      <c r="Z22" s="98">
        <v>67000</v>
      </c>
      <c r="AA22" s="84">
        <f t="shared" si="7"/>
        <v>103.07692307692307</v>
      </c>
      <c r="AB22" s="99">
        <v>1927.8143821198307</v>
      </c>
      <c r="AC22" s="100">
        <v>7524</v>
      </c>
      <c r="AD22" s="84">
        <f t="shared" si="8"/>
        <v>390.2865374272489</v>
      </c>
      <c r="AE22" s="85">
        <f t="shared" si="9"/>
        <v>706298.8143821198</v>
      </c>
      <c r="AF22" s="86">
        <f t="shared" si="10"/>
        <v>719111</v>
      </c>
      <c r="AG22" s="87">
        <f t="shared" si="11"/>
        <v>101.81398939896118</v>
      </c>
      <c r="AH22" s="85">
        <f t="shared" si="12"/>
        <v>1716298.8143821198</v>
      </c>
      <c r="AI22" s="86">
        <f t="shared" si="13"/>
        <v>1694111</v>
      </c>
      <c r="AJ22" s="87">
        <f t="shared" si="14"/>
        <v>98.7072289396117</v>
      </c>
    </row>
    <row r="23" spans="1:36" ht="12.75">
      <c r="A23" s="55" t="s">
        <v>106</v>
      </c>
      <c r="B23" s="56" t="s">
        <v>107</v>
      </c>
      <c r="C23" s="35" t="s">
        <v>0</v>
      </c>
      <c r="D23" s="78">
        <v>4500</v>
      </c>
      <c r="E23" s="79">
        <v>4485</v>
      </c>
      <c r="F23" s="80">
        <f t="shared" si="0"/>
        <v>99.66666666666667</v>
      </c>
      <c r="G23" s="81">
        <v>0</v>
      </c>
      <c r="H23" s="82">
        <v>0</v>
      </c>
      <c r="I23" s="80"/>
      <c r="J23" s="81">
        <v>0</v>
      </c>
      <c r="K23" s="82">
        <v>0</v>
      </c>
      <c r="L23" s="80"/>
      <c r="M23" s="81">
        <v>0</v>
      </c>
      <c r="N23" s="86">
        <v>0</v>
      </c>
      <c r="O23" s="84">
        <v>0</v>
      </c>
      <c r="P23" s="114">
        <v>500</v>
      </c>
      <c r="Q23" s="115">
        <v>510</v>
      </c>
      <c r="R23" s="84">
        <f t="shared" si="4"/>
        <v>102</v>
      </c>
      <c r="S23" s="120">
        <v>0</v>
      </c>
      <c r="T23" s="89">
        <v>0</v>
      </c>
      <c r="U23" s="84"/>
      <c r="V23" s="81">
        <v>0</v>
      </c>
      <c r="W23" s="82">
        <v>0</v>
      </c>
      <c r="X23" s="84"/>
      <c r="Y23" s="97">
        <v>1800</v>
      </c>
      <c r="Z23" s="98">
        <v>1850</v>
      </c>
      <c r="AA23" s="84">
        <f t="shared" si="7"/>
        <v>102.77777777777777</v>
      </c>
      <c r="AB23" s="99">
        <v>93.90230794543744</v>
      </c>
      <c r="AC23" s="100">
        <v>550</v>
      </c>
      <c r="AD23" s="84">
        <f t="shared" si="8"/>
        <v>585.7151033173553</v>
      </c>
      <c r="AE23" s="85">
        <f t="shared" si="9"/>
        <v>2393.9023079454373</v>
      </c>
      <c r="AF23" s="86">
        <f t="shared" si="10"/>
        <v>2910</v>
      </c>
      <c r="AG23" s="87">
        <f t="shared" si="11"/>
        <v>121.55884516847735</v>
      </c>
      <c r="AH23" s="85">
        <f t="shared" si="12"/>
        <v>6893.902307945437</v>
      </c>
      <c r="AI23" s="86">
        <f t="shared" si="13"/>
        <v>7395</v>
      </c>
      <c r="AJ23" s="87">
        <f t="shared" si="14"/>
        <v>107.26870892088263</v>
      </c>
    </row>
    <row r="24" spans="1:36" ht="12.75">
      <c r="A24" s="55" t="s">
        <v>108</v>
      </c>
      <c r="B24" s="56" t="s">
        <v>109</v>
      </c>
      <c r="C24" s="35" t="s">
        <v>0</v>
      </c>
      <c r="D24" s="78">
        <v>390500</v>
      </c>
      <c r="E24" s="79">
        <v>376200</v>
      </c>
      <c r="F24" s="80">
        <f t="shared" si="0"/>
        <v>96.3380281690141</v>
      </c>
      <c r="G24" s="81">
        <v>27250</v>
      </c>
      <c r="H24" s="82">
        <v>27050</v>
      </c>
      <c r="I24" s="80">
        <f t="shared" si="2"/>
        <v>99.26605504587155</v>
      </c>
      <c r="J24" s="81">
        <v>7388</v>
      </c>
      <c r="K24" s="82">
        <v>7552</v>
      </c>
      <c r="L24" s="80">
        <f t="shared" si="3"/>
        <v>102.2198159177044</v>
      </c>
      <c r="M24" s="81">
        <v>39560</v>
      </c>
      <c r="N24" s="86">
        <v>37600</v>
      </c>
      <c r="O24" s="84">
        <f>+N24/M24*100</f>
        <v>95.04550050556118</v>
      </c>
      <c r="P24" s="114">
        <v>5601</v>
      </c>
      <c r="Q24" s="115">
        <v>5650</v>
      </c>
      <c r="R24" s="84">
        <f t="shared" si="4"/>
        <v>100.8748437778968</v>
      </c>
      <c r="S24" s="120">
        <v>68119</v>
      </c>
      <c r="T24" s="89">
        <v>68905</v>
      </c>
      <c r="U24" s="84">
        <f t="shared" si="5"/>
        <v>101.15386309252925</v>
      </c>
      <c r="V24" s="81">
        <v>19000</v>
      </c>
      <c r="W24" s="82">
        <v>19200</v>
      </c>
      <c r="X24" s="84">
        <f t="shared" si="6"/>
        <v>101.05263157894737</v>
      </c>
      <c r="Y24" s="97">
        <v>8000</v>
      </c>
      <c r="Z24" s="98">
        <v>8200</v>
      </c>
      <c r="AA24" s="84">
        <f t="shared" si="7"/>
        <v>102.49999999999999</v>
      </c>
      <c r="AB24" s="99">
        <v>908.9743409118344</v>
      </c>
      <c r="AC24" s="100">
        <v>1742</v>
      </c>
      <c r="AD24" s="84">
        <f t="shared" si="8"/>
        <v>191.6445736248747</v>
      </c>
      <c r="AE24" s="85">
        <f t="shared" si="9"/>
        <v>175826.97434091184</v>
      </c>
      <c r="AF24" s="86">
        <f t="shared" si="10"/>
        <v>175899</v>
      </c>
      <c r="AG24" s="87">
        <f t="shared" si="11"/>
        <v>100.0409639416012</v>
      </c>
      <c r="AH24" s="85">
        <f t="shared" si="12"/>
        <v>566326.9743409118</v>
      </c>
      <c r="AI24" s="86">
        <f t="shared" si="13"/>
        <v>552099</v>
      </c>
      <c r="AJ24" s="87">
        <f t="shared" si="14"/>
        <v>97.48767496772156</v>
      </c>
    </row>
    <row r="25" spans="1:36" ht="12.75">
      <c r="A25" s="57" t="s">
        <v>14</v>
      </c>
      <c r="B25" s="58" t="s">
        <v>110</v>
      </c>
      <c r="C25" s="35" t="s">
        <v>28</v>
      </c>
      <c r="D25" s="78">
        <v>1000000</v>
      </c>
      <c r="E25" s="79">
        <v>997000</v>
      </c>
      <c r="F25" s="80">
        <f t="shared" si="0"/>
        <v>99.7</v>
      </c>
      <c r="G25" s="81">
        <v>60000</v>
      </c>
      <c r="H25" s="82">
        <v>59560</v>
      </c>
      <c r="I25" s="80">
        <f t="shared" si="2"/>
        <v>99.26666666666667</v>
      </c>
      <c r="J25" s="81">
        <v>82386</v>
      </c>
      <c r="K25" s="82">
        <v>85841</v>
      </c>
      <c r="L25" s="80">
        <f t="shared" si="3"/>
        <v>104.19367368242176</v>
      </c>
      <c r="M25" s="81">
        <v>41500</v>
      </c>
      <c r="N25" s="86">
        <v>41500</v>
      </c>
      <c r="O25" s="84">
        <f>+N25/M25*100</f>
        <v>100</v>
      </c>
      <c r="P25" s="114">
        <v>14816</v>
      </c>
      <c r="Q25" s="115">
        <v>15100</v>
      </c>
      <c r="R25" s="84">
        <f t="shared" si="4"/>
        <v>101.91684665226781</v>
      </c>
      <c r="S25" s="119">
        <v>91008</v>
      </c>
      <c r="T25" s="88">
        <v>92005</v>
      </c>
      <c r="U25" s="84">
        <f t="shared" si="5"/>
        <v>101.09550808720114</v>
      </c>
      <c r="V25" s="81">
        <v>21500</v>
      </c>
      <c r="W25" s="82">
        <v>21600</v>
      </c>
      <c r="X25" s="84">
        <f t="shared" si="6"/>
        <v>100.46511627906978</v>
      </c>
      <c r="Y25" s="97">
        <v>26000</v>
      </c>
      <c r="Z25" s="98">
        <v>27000</v>
      </c>
      <c r="AA25" s="84">
        <f t="shared" si="7"/>
        <v>103.84615384615385</v>
      </c>
      <c r="AB25" s="99">
        <v>1660.1928044753338</v>
      </c>
      <c r="AC25" s="100">
        <v>4788</v>
      </c>
      <c r="AD25" s="84">
        <f t="shared" si="8"/>
        <v>288.4002380382042</v>
      </c>
      <c r="AE25" s="85">
        <f t="shared" si="9"/>
        <v>338870.1928044753</v>
      </c>
      <c r="AF25" s="86">
        <f t="shared" si="10"/>
        <v>347394</v>
      </c>
      <c r="AG25" s="87">
        <f t="shared" si="11"/>
        <v>102.51536056475845</v>
      </c>
      <c r="AH25" s="85">
        <f t="shared" si="12"/>
        <v>1338870.1928044753</v>
      </c>
      <c r="AI25" s="86">
        <f t="shared" si="13"/>
        <v>1344394</v>
      </c>
      <c r="AJ25" s="87">
        <f t="shared" si="14"/>
        <v>100.41257227363873</v>
      </c>
    </row>
    <row r="26" spans="1:36" ht="12.75">
      <c r="A26" s="55" t="s">
        <v>111</v>
      </c>
      <c r="B26" s="56" t="s">
        <v>112</v>
      </c>
      <c r="C26" s="35" t="s">
        <v>0</v>
      </c>
      <c r="D26" s="78">
        <v>995000</v>
      </c>
      <c r="E26" s="79">
        <v>993000</v>
      </c>
      <c r="F26" s="80">
        <f t="shared" si="0"/>
        <v>99.79899497487436</v>
      </c>
      <c r="G26" s="81">
        <v>58870</v>
      </c>
      <c r="H26" s="82">
        <v>58430</v>
      </c>
      <c r="I26" s="80">
        <f t="shared" si="2"/>
        <v>99.2525904535417</v>
      </c>
      <c r="J26" s="81">
        <v>81689</v>
      </c>
      <c r="K26" s="82">
        <v>85114.63828839172</v>
      </c>
      <c r="L26" s="80">
        <f t="shared" si="3"/>
        <v>104.19351233139311</v>
      </c>
      <c r="M26" s="81">
        <v>41400</v>
      </c>
      <c r="N26" s="86">
        <v>41400</v>
      </c>
      <c r="O26" s="84">
        <f>+N26/M26*100</f>
        <v>100</v>
      </c>
      <c r="P26" s="114"/>
      <c r="Q26" s="115"/>
      <c r="R26" s="84"/>
      <c r="S26" s="120">
        <v>82938</v>
      </c>
      <c r="T26" s="89">
        <v>84159</v>
      </c>
      <c r="U26" s="84">
        <f t="shared" si="5"/>
        <v>101.47218404109093</v>
      </c>
      <c r="V26" s="81">
        <v>17200</v>
      </c>
      <c r="W26" s="82">
        <v>17300</v>
      </c>
      <c r="X26" s="84">
        <f t="shared" si="6"/>
        <v>100.5813953488372</v>
      </c>
      <c r="Y26" s="97">
        <v>4000</v>
      </c>
      <c r="Z26" s="98">
        <v>4100</v>
      </c>
      <c r="AA26" s="84">
        <f t="shared" si="7"/>
        <v>102.49999999999999</v>
      </c>
      <c r="AB26" s="99">
        <v>1464.876003948824</v>
      </c>
      <c r="AC26" s="100">
        <v>3620</v>
      </c>
      <c r="AD26" s="84">
        <f t="shared" si="8"/>
        <v>247.11989207562075</v>
      </c>
      <c r="AE26" s="85">
        <f t="shared" si="9"/>
        <v>287561.8760039488</v>
      </c>
      <c r="AF26" s="86">
        <f t="shared" si="10"/>
        <v>294123.63828839175</v>
      </c>
      <c r="AG26" s="87">
        <f t="shared" si="11"/>
        <v>102.28186099479781</v>
      </c>
      <c r="AH26" s="85">
        <f t="shared" si="12"/>
        <v>1282561.8760039487</v>
      </c>
      <c r="AI26" s="86">
        <f t="shared" si="13"/>
        <v>1287123.6382883918</v>
      </c>
      <c r="AJ26" s="87">
        <f t="shared" si="14"/>
        <v>100.35567580557252</v>
      </c>
    </row>
    <row r="27" spans="1:36" ht="12.75">
      <c r="A27" s="57" t="s">
        <v>15</v>
      </c>
      <c r="B27" s="58" t="s">
        <v>113</v>
      </c>
      <c r="C27" s="35" t="s">
        <v>0</v>
      </c>
      <c r="D27" s="78">
        <v>10250000</v>
      </c>
      <c r="E27" s="79">
        <v>10014000</v>
      </c>
      <c r="F27" s="80">
        <f t="shared" si="0"/>
        <v>97.69756097560975</v>
      </c>
      <c r="G27" s="81">
        <v>905000</v>
      </c>
      <c r="H27" s="82">
        <v>898300</v>
      </c>
      <c r="I27" s="80">
        <f t="shared" si="2"/>
        <v>99.25966850828729</v>
      </c>
      <c r="J27" s="81">
        <v>1187068</v>
      </c>
      <c r="K27" s="82">
        <v>1242030.0296074345</v>
      </c>
      <c r="L27" s="80">
        <f t="shared" si="3"/>
        <v>104.63006580983014</v>
      </c>
      <c r="M27" s="81">
        <v>1500000</v>
      </c>
      <c r="N27" s="86">
        <v>1470000</v>
      </c>
      <c r="O27" s="84">
        <f>+N27/M27*100</f>
        <v>98</v>
      </c>
      <c r="P27" s="114">
        <v>157246</v>
      </c>
      <c r="Q27" s="115">
        <v>159500</v>
      </c>
      <c r="R27" s="84">
        <f t="shared" si="4"/>
        <v>101.4334227897689</v>
      </c>
      <c r="S27" s="119">
        <v>1767389</v>
      </c>
      <c r="T27" s="88">
        <v>1787673</v>
      </c>
      <c r="U27" s="84">
        <f t="shared" si="5"/>
        <v>101.14768169316433</v>
      </c>
      <c r="V27" s="81">
        <v>557100</v>
      </c>
      <c r="W27" s="82">
        <v>560400</v>
      </c>
      <c r="X27" s="84">
        <f t="shared" si="6"/>
        <v>100.59235325794292</v>
      </c>
      <c r="Y27" s="97">
        <v>612000</v>
      </c>
      <c r="Z27" s="98">
        <v>640000</v>
      </c>
      <c r="AA27" s="84">
        <f t="shared" si="7"/>
        <v>104.57516339869282</v>
      </c>
      <c r="AB27" s="99">
        <v>69734.67094952021</v>
      </c>
      <c r="AC27" s="100">
        <v>134036</v>
      </c>
      <c r="AD27" s="84">
        <f t="shared" si="8"/>
        <v>192.2085501730215</v>
      </c>
      <c r="AE27" s="85">
        <f t="shared" si="9"/>
        <v>6755537.670949521</v>
      </c>
      <c r="AF27" s="86">
        <f t="shared" si="10"/>
        <v>6891939.029607435</v>
      </c>
      <c r="AG27" s="87">
        <f t="shared" si="11"/>
        <v>102.0191044044425</v>
      </c>
      <c r="AH27" s="85">
        <f t="shared" si="12"/>
        <v>17005537.67094952</v>
      </c>
      <c r="AI27" s="86">
        <f t="shared" si="13"/>
        <v>16905939.029607434</v>
      </c>
      <c r="AJ27" s="87">
        <f t="shared" si="14"/>
        <v>99.41431642286601</v>
      </c>
    </row>
    <row r="28" spans="1:36" ht="12.75">
      <c r="A28" s="57"/>
      <c r="B28" s="56" t="s">
        <v>2</v>
      </c>
      <c r="C28" s="35"/>
      <c r="D28" s="78"/>
      <c r="E28" s="79"/>
      <c r="F28" s="80"/>
      <c r="G28" s="81"/>
      <c r="H28" s="82"/>
      <c r="I28" s="80"/>
      <c r="J28" s="81"/>
      <c r="K28" s="82"/>
      <c r="L28" s="80"/>
      <c r="M28" s="81"/>
      <c r="N28" s="86"/>
      <c r="O28" s="110"/>
      <c r="P28" s="114"/>
      <c r="Q28" s="115"/>
      <c r="R28" s="84"/>
      <c r="S28" s="119"/>
      <c r="T28" s="88"/>
      <c r="U28" s="84"/>
      <c r="V28" s="81"/>
      <c r="W28" s="82"/>
      <c r="X28" s="84"/>
      <c r="Y28" s="97"/>
      <c r="Z28" s="98"/>
      <c r="AA28" s="84"/>
      <c r="AB28" s="99"/>
      <c r="AC28" s="100"/>
      <c r="AD28" s="84"/>
      <c r="AE28" s="85"/>
      <c r="AF28" s="86"/>
      <c r="AG28" s="87"/>
      <c r="AH28" s="85"/>
      <c r="AI28" s="86"/>
      <c r="AJ28" s="87"/>
    </row>
    <row r="29" spans="1:36" ht="22.5">
      <c r="A29" s="55" t="s">
        <v>79</v>
      </c>
      <c r="B29" s="59" t="s">
        <v>114</v>
      </c>
      <c r="C29" s="35" t="s">
        <v>0</v>
      </c>
      <c r="D29" s="78">
        <v>340000</v>
      </c>
      <c r="E29" s="79">
        <v>368860</v>
      </c>
      <c r="F29" s="80">
        <f t="shared" si="0"/>
        <v>108.48823529411764</v>
      </c>
      <c r="G29" s="81">
        <v>16480</v>
      </c>
      <c r="H29" s="82">
        <v>16360</v>
      </c>
      <c r="I29" s="80">
        <f t="shared" si="2"/>
        <v>99.27184466019418</v>
      </c>
      <c r="J29" s="81">
        <v>268767</v>
      </c>
      <c r="K29" s="82">
        <v>285346.91274104826</v>
      </c>
      <c r="L29" s="80">
        <f t="shared" si="3"/>
        <v>106.16887963963144</v>
      </c>
      <c r="M29" s="81">
        <v>22000</v>
      </c>
      <c r="N29" s="86">
        <v>23000</v>
      </c>
      <c r="O29" s="84">
        <f>+N29/M29*100</f>
        <v>104.54545454545455</v>
      </c>
      <c r="P29" s="114"/>
      <c r="Q29" s="115"/>
      <c r="R29" s="84"/>
      <c r="S29" s="120">
        <v>10571</v>
      </c>
      <c r="T29" s="89">
        <v>10867</v>
      </c>
      <c r="U29" s="84">
        <f t="shared" si="5"/>
        <v>102.8001135181156</v>
      </c>
      <c r="V29" s="81">
        <v>40400</v>
      </c>
      <c r="W29" s="82">
        <v>40700</v>
      </c>
      <c r="X29" s="84">
        <f t="shared" si="6"/>
        <v>100.74257425742574</v>
      </c>
      <c r="Y29" s="97">
        <v>7400</v>
      </c>
      <c r="Z29" s="98">
        <v>7900</v>
      </c>
      <c r="AA29" s="84">
        <f t="shared" si="7"/>
        <v>106.75675675675676</v>
      </c>
      <c r="AB29" s="99">
        <v>847.9378407473</v>
      </c>
      <c r="AC29" s="100">
        <v>3056</v>
      </c>
      <c r="AD29" s="84">
        <f t="shared" si="8"/>
        <v>360.40377644978105</v>
      </c>
      <c r="AE29" s="85">
        <f t="shared" si="9"/>
        <v>366465.9378407473</v>
      </c>
      <c r="AF29" s="86">
        <f t="shared" si="10"/>
        <v>387229.91274104826</v>
      </c>
      <c r="AG29" s="87">
        <f t="shared" si="11"/>
        <v>105.66600405555953</v>
      </c>
      <c r="AH29" s="85">
        <f t="shared" si="12"/>
        <v>706465.9378407473</v>
      </c>
      <c r="AI29" s="86">
        <f t="shared" si="13"/>
        <v>756089.9127410483</v>
      </c>
      <c r="AJ29" s="87">
        <f t="shared" si="14"/>
        <v>107.02425584055366</v>
      </c>
    </row>
    <row r="30" spans="1:36" ht="42" customHeight="1">
      <c r="A30" s="12" t="s">
        <v>24</v>
      </c>
      <c r="B30" s="13" t="s">
        <v>115</v>
      </c>
      <c r="C30" s="35" t="s">
        <v>0</v>
      </c>
      <c r="D30" s="78">
        <v>37000</v>
      </c>
      <c r="E30" s="79">
        <v>36876</v>
      </c>
      <c r="F30" s="80">
        <f t="shared" si="0"/>
        <v>99.66486486486487</v>
      </c>
      <c r="G30" s="81">
        <v>2260</v>
      </c>
      <c r="H30" s="82">
        <v>2244</v>
      </c>
      <c r="I30" s="80">
        <f t="shared" si="2"/>
        <v>99.29203539823008</v>
      </c>
      <c r="J30" s="81">
        <v>1762</v>
      </c>
      <c r="K30" s="82">
        <v>1836.158657048608</v>
      </c>
      <c r="L30" s="80">
        <f t="shared" si="3"/>
        <v>104.20877735803677</v>
      </c>
      <c r="M30" s="81">
        <v>3200</v>
      </c>
      <c r="N30" s="86">
        <v>3250</v>
      </c>
      <c r="O30" s="84">
        <f>+N30/M30*100</f>
        <v>101.5625</v>
      </c>
      <c r="P30" s="114">
        <v>20</v>
      </c>
      <c r="Q30" s="115">
        <v>20</v>
      </c>
      <c r="R30" s="84">
        <f t="shared" si="4"/>
        <v>100</v>
      </c>
      <c r="S30" s="119">
        <v>1048</v>
      </c>
      <c r="T30" s="88">
        <v>1100</v>
      </c>
      <c r="U30" s="84">
        <f t="shared" si="5"/>
        <v>104.9618320610687</v>
      </c>
      <c r="V30" s="81">
        <v>1500</v>
      </c>
      <c r="W30" s="82">
        <v>1500</v>
      </c>
      <c r="X30" s="84">
        <f t="shared" si="6"/>
        <v>100</v>
      </c>
      <c r="Y30" s="97">
        <v>950</v>
      </c>
      <c r="Z30" s="98">
        <v>990</v>
      </c>
      <c r="AA30" s="84">
        <f t="shared" si="7"/>
        <v>104.21052631578947</v>
      </c>
      <c r="AB30" s="99">
        <v>183.109500493603</v>
      </c>
      <c r="AC30" s="100">
        <v>276</v>
      </c>
      <c r="AD30" s="84">
        <f t="shared" si="8"/>
        <v>150.72948113341732</v>
      </c>
      <c r="AE30" s="85">
        <f t="shared" si="9"/>
        <v>10923.109500493603</v>
      </c>
      <c r="AF30" s="86">
        <f t="shared" si="10"/>
        <v>11216.158657048607</v>
      </c>
      <c r="AG30" s="87">
        <f t="shared" si="11"/>
        <v>102.68283638959915</v>
      </c>
      <c r="AH30" s="85">
        <f t="shared" si="12"/>
        <v>47923.10950049361</v>
      </c>
      <c r="AI30" s="86">
        <f t="shared" si="13"/>
        <v>48092.15865704861</v>
      </c>
      <c r="AJ30" s="87">
        <f t="shared" si="14"/>
        <v>100.35275080919625</v>
      </c>
    </row>
    <row r="31" spans="1:36" ht="21.75">
      <c r="A31" s="12" t="s">
        <v>29</v>
      </c>
      <c r="B31" s="13" t="s">
        <v>116</v>
      </c>
      <c r="C31" s="35" t="s">
        <v>0</v>
      </c>
      <c r="D31" s="78"/>
      <c r="E31" s="79"/>
      <c r="F31" s="80"/>
      <c r="G31" s="81">
        <v>0</v>
      </c>
      <c r="H31" s="82">
        <v>0</v>
      </c>
      <c r="I31" s="80"/>
      <c r="J31" s="81">
        <v>214</v>
      </c>
      <c r="K31" s="82">
        <v>223.3165934248307</v>
      </c>
      <c r="L31" s="80">
        <f t="shared" si="3"/>
        <v>104.35354832936015</v>
      </c>
      <c r="M31" s="81">
        <v>2</v>
      </c>
      <c r="N31" s="86">
        <v>2</v>
      </c>
      <c r="O31" s="84">
        <f>+N31/M31*100</f>
        <v>100</v>
      </c>
      <c r="P31" s="114">
        <v>20</v>
      </c>
      <c r="Q31" s="115">
        <v>20</v>
      </c>
      <c r="R31" s="84">
        <f t="shared" si="4"/>
        <v>100</v>
      </c>
      <c r="S31" s="119">
        <v>195</v>
      </c>
      <c r="T31" s="88">
        <v>217</v>
      </c>
      <c r="U31" s="84">
        <f t="shared" si="5"/>
        <v>111.28205128205128</v>
      </c>
      <c r="V31" s="81">
        <v>0</v>
      </c>
      <c r="W31" s="82">
        <v>0</v>
      </c>
      <c r="X31" s="84"/>
      <c r="Y31" s="97">
        <v>0</v>
      </c>
      <c r="Z31" s="98">
        <v>0</v>
      </c>
      <c r="AA31" s="84"/>
      <c r="AB31" s="99">
        <v>250.71916221431798</v>
      </c>
      <c r="AC31" s="100">
        <v>272</v>
      </c>
      <c r="AD31" s="84">
        <f t="shared" si="8"/>
        <v>108.4879183536402</v>
      </c>
      <c r="AE31" s="85">
        <f t="shared" si="9"/>
        <v>681.719162214318</v>
      </c>
      <c r="AF31" s="86">
        <f t="shared" si="10"/>
        <v>734.3165934248307</v>
      </c>
      <c r="AG31" s="87">
        <f t="shared" si="11"/>
        <v>107.71541041030284</v>
      </c>
      <c r="AH31" s="85">
        <f t="shared" si="12"/>
        <v>681.719162214318</v>
      </c>
      <c r="AI31" s="86">
        <f t="shared" si="13"/>
        <v>734.3165934248307</v>
      </c>
      <c r="AJ31" s="87">
        <f t="shared" si="14"/>
        <v>107.71541041030284</v>
      </c>
    </row>
    <row r="32" spans="1:36" ht="23.25">
      <c r="A32" s="45" t="s">
        <v>30</v>
      </c>
      <c r="B32" s="111" t="s">
        <v>117</v>
      </c>
      <c r="C32" s="35" t="s">
        <v>0</v>
      </c>
      <c r="D32" s="78">
        <v>700000</v>
      </c>
      <c r="E32" s="82">
        <v>677660</v>
      </c>
      <c r="F32" s="80">
        <f t="shared" si="0"/>
        <v>96.80857142857143</v>
      </c>
      <c r="G32" s="81">
        <v>29800</v>
      </c>
      <c r="H32" s="82">
        <v>29581</v>
      </c>
      <c r="I32" s="80">
        <f t="shared" si="2"/>
        <v>99.26510067114094</v>
      </c>
      <c r="J32" s="81">
        <v>61776</v>
      </c>
      <c r="K32" s="82">
        <v>64366.87256223662</v>
      </c>
      <c r="L32" s="80">
        <f t="shared" si="3"/>
        <v>104.19397915409967</v>
      </c>
      <c r="M32" s="81">
        <v>24000</v>
      </c>
      <c r="N32" s="86">
        <v>25000</v>
      </c>
      <c r="O32" s="84">
        <f>+N32/M32*100</f>
        <v>104.16666666666667</v>
      </c>
      <c r="P32" s="114">
        <v>7852</v>
      </c>
      <c r="Q32" s="115">
        <v>8100</v>
      </c>
      <c r="R32" s="84">
        <f t="shared" si="4"/>
        <v>103.1584309730005</v>
      </c>
      <c r="S32" s="119">
        <v>47128</v>
      </c>
      <c r="T32" s="88">
        <v>48130</v>
      </c>
      <c r="U32" s="84">
        <f t="shared" si="5"/>
        <v>102.12612459684264</v>
      </c>
      <c r="V32" s="81">
        <v>14200</v>
      </c>
      <c r="W32" s="82">
        <v>14300</v>
      </c>
      <c r="X32" s="84">
        <f t="shared" si="6"/>
        <v>100.70422535211267</v>
      </c>
      <c r="Y32" s="97">
        <v>15500</v>
      </c>
      <c r="Z32" s="98">
        <v>16000</v>
      </c>
      <c r="AA32" s="84">
        <f t="shared" si="7"/>
        <v>103.2258064516129</v>
      </c>
      <c r="AB32" s="99">
        <v>459.1822858531891</v>
      </c>
      <c r="AC32" s="100">
        <v>2189</v>
      </c>
      <c r="AD32" s="84">
        <f t="shared" si="8"/>
        <v>476.71699615604786</v>
      </c>
      <c r="AE32" s="85">
        <f t="shared" si="9"/>
        <v>200715.1822858532</v>
      </c>
      <c r="AF32" s="86">
        <f t="shared" si="10"/>
        <v>207666.87256223662</v>
      </c>
      <c r="AG32" s="87">
        <f t="shared" si="11"/>
        <v>103.46346011159386</v>
      </c>
      <c r="AH32" s="85">
        <f t="shared" si="12"/>
        <v>900715.1822858532</v>
      </c>
      <c r="AI32" s="86">
        <f t="shared" si="13"/>
        <v>885326.8725622366</v>
      </c>
      <c r="AJ32" s="87">
        <f t="shared" si="14"/>
        <v>98.29154542676145</v>
      </c>
    </row>
    <row r="33" spans="1:36" ht="42.75" thickBot="1">
      <c r="A33" s="112" t="s">
        <v>3</v>
      </c>
      <c r="B33" s="113" t="s">
        <v>118</v>
      </c>
      <c r="C33" s="37" t="s">
        <v>0</v>
      </c>
      <c r="D33" s="90">
        <f>D39+D46+D52+D53+D54</f>
        <v>75310000</v>
      </c>
      <c r="E33" s="91">
        <f>E39+E46+E52+E53+E54</f>
        <v>73773054</v>
      </c>
      <c r="F33" s="92">
        <f t="shared" si="0"/>
        <v>97.9591740804674</v>
      </c>
      <c r="G33" s="90">
        <f>G39+G46+G52+G53+G54</f>
        <v>5473930</v>
      </c>
      <c r="H33" s="91">
        <f>H39+H46+H52+H53+H54</f>
        <v>5433385</v>
      </c>
      <c r="I33" s="92">
        <f t="shared" si="2"/>
        <v>99.25930729841266</v>
      </c>
      <c r="J33" s="90">
        <f>J39+J46+J52+J53+J54</f>
        <v>5976708</v>
      </c>
      <c r="K33" s="91">
        <f>K39+K46+K52+K53+K54</f>
        <v>6259265.409063041</v>
      </c>
      <c r="L33" s="92">
        <f t="shared" si="3"/>
        <v>104.72764286063567</v>
      </c>
      <c r="M33" s="90">
        <f>M39+M46+M52+M53+M54</f>
        <v>5975500</v>
      </c>
      <c r="N33" s="91">
        <f>N39+N46+N52+N53+N54</f>
        <v>5814500</v>
      </c>
      <c r="O33" s="93">
        <f>+N33/M33*100</f>
        <v>97.30566479792486</v>
      </c>
      <c r="P33" s="116">
        <v>1437759</v>
      </c>
      <c r="Q33" s="117">
        <v>1455065</v>
      </c>
      <c r="R33" s="93">
        <f t="shared" si="4"/>
        <v>101.20367878065795</v>
      </c>
      <c r="S33" s="121">
        <v>9855937</v>
      </c>
      <c r="T33" s="122">
        <v>10057241</v>
      </c>
      <c r="U33" s="93">
        <f t="shared" si="5"/>
        <v>102.04246435422628</v>
      </c>
      <c r="V33" s="90">
        <f>V39+V46+V52+V53+V54</f>
        <v>3142900</v>
      </c>
      <c r="W33" s="91">
        <f>W39+W46+W52+W53+W54</f>
        <v>3170400</v>
      </c>
      <c r="X33" s="93">
        <f t="shared" si="6"/>
        <v>100.87498806834452</v>
      </c>
      <c r="Y33" s="90">
        <f>Y39+Y46+Y52+Y53+Y54</f>
        <v>2991850</v>
      </c>
      <c r="Z33" s="91">
        <f>Z39+Z46+Z52+Z53+Z54</f>
        <v>3163740</v>
      </c>
      <c r="AA33" s="93">
        <f t="shared" si="7"/>
        <v>105.74527466283403</v>
      </c>
      <c r="AB33" s="90">
        <f>AB39+AB46+AB52+AB53+AB54</f>
        <v>276179.83399064385</v>
      </c>
      <c r="AC33" s="91">
        <f>AC39+AC46+AC52+AC53+AC54</f>
        <v>654403</v>
      </c>
      <c r="AD33" s="93">
        <f t="shared" si="8"/>
        <v>236.94814735176112</v>
      </c>
      <c r="AE33" s="94">
        <f t="shared" si="9"/>
        <v>35130763.83399064</v>
      </c>
      <c r="AF33" s="95">
        <f t="shared" si="10"/>
        <v>36007999.40906304</v>
      </c>
      <c r="AG33" s="96">
        <f t="shared" si="11"/>
        <v>102.49705807484789</v>
      </c>
      <c r="AH33" s="94">
        <f t="shared" si="12"/>
        <v>110440763.83399063</v>
      </c>
      <c r="AI33" s="95">
        <f t="shared" si="13"/>
        <v>109781053.40906304</v>
      </c>
      <c r="AJ33" s="96">
        <f t="shared" si="14"/>
        <v>99.40265677090096</v>
      </c>
    </row>
    <row r="34" spans="1:36" ht="14.25" thickBot="1" thickTop="1">
      <c r="A34" s="73"/>
      <c r="B34" s="74"/>
      <c r="C34" s="75"/>
      <c r="D34" s="347" t="s">
        <v>82</v>
      </c>
      <c r="E34" s="348"/>
      <c r="F34" s="349"/>
      <c r="G34" s="347" t="s">
        <v>83</v>
      </c>
      <c r="H34" s="348"/>
      <c r="I34" s="349"/>
      <c r="J34" s="347" t="s">
        <v>84</v>
      </c>
      <c r="K34" s="348"/>
      <c r="L34" s="349"/>
      <c r="M34" s="347" t="s">
        <v>85</v>
      </c>
      <c r="N34" s="348"/>
      <c r="O34" s="349"/>
      <c r="P34" s="347" t="s">
        <v>86</v>
      </c>
      <c r="Q34" s="348"/>
      <c r="R34" s="349"/>
      <c r="S34" s="347" t="s">
        <v>87</v>
      </c>
      <c r="T34" s="348"/>
      <c r="U34" s="349"/>
      <c r="V34" s="347" t="s">
        <v>88</v>
      </c>
      <c r="W34" s="348"/>
      <c r="X34" s="349"/>
      <c r="Y34" s="347" t="s">
        <v>89</v>
      </c>
      <c r="Z34" s="348"/>
      <c r="AA34" s="349"/>
      <c r="AB34" s="347" t="s">
        <v>90</v>
      </c>
      <c r="AC34" s="348"/>
      <c r="AD34" s="349"/>
      <c r="AE34" s="347" t="s">
        <v>91</v>
      </c>
      <c r="AF34" s="348"/>
      <c r="AG34" s="349"/>
      <c r="AH34" s="347" t="s">
        <v>92</v>
      </c>
      <c r="AI34" s="348"/>
      <c r="AJ34" s="349"/>
    </row>
    <row r="35" spans="1:36" ht="18" customHeight="1" thickTop="1">
      <c r="A35" s="21" t="s">
        <v>7</v>
      </c>
      <c r="B35" s="152" t="s">
        <v>8</v>
      </c>
      <c r="C35" s="23" t="s">
        <v>26</v>
      </c>
      <c r="D35" s="24" t="s">
        <v>58</v>
      </c>
      <c r="E35" s="24" t="s">
        <v>136</v>
      </c>
      <c r="F35" s="24" t="s">
        <v>55</v>
      </c>
      <c r="G35" s="24" t="s">
        <v>58</v>
      </c>
      <c r="H35" s="24" t="s">
        <v>136</v>
      </c>
      <c r="I35" s="24" t="s">
        <v>55</v>
      </c>
      <c r="J35" s="24" t="s">
        <v>58</v>
      </c>
      <c r="K35" s="24" t="s">
        <v>136</v>
      </c>
      <c r="L35" s="24" t="s">
        <v>55</v>
      </c>
      <c r="M35" s="24" t="s">
        <v>58</v>
      </c>
      <c r="N35" s="24" t="s">
        <v>136</v>
      </c>
      <c r="O35" s="24" t="s">
        <v>55</v>
      </c>
      <c r="P35" s="24" t="s">
        <v>58</v>
      </c>
      <c r="Q35" s="24" t="s">
        <v>136</v>
      </c>
      <c r="R35" s="24" t="s">
        <v>55</v>
      </c>
      <c r="S35" s="24" t="s">
        <v>58</v>
      </c>
      <c r="T35" s="24" t="s">
        <v>136</v>
      </c>
      <c r="U35" s="24" t="s">
        <v>55</v>
      </c>
      <c r="V35" s="24" t="s">
        <v>58</v>
      </c>
      <c r="W35" s="24" t="s">
        <v>136</v>
      </c>
      <c r="X35" s="24" t="s">
        <v>55</v>
      </c>
      <c r="Y35" s="24" t="s">
        <v>58</v>
      </c>
      <c r="Z35" s="24" t="s">
        <v>136</v>
      </c>
      <c r="AA35" s="24" t="s">
        <v>55</v>
      </c>
      <c r="AB35" s="24" t="s">
        <v>58</v>
      </c>
      <c r="AC35" s="24" t="s">
        <v>136</v>
      </c>
      <c r="AD35" s="24" t="s">
        <v>55</v>
      </c>
      <c r="AE35" s="24" t="s">
        <v>58</v>
      </c>
      <c r="AF35" s="24" t="s">
        <v>136</v>
      </c>
      <c r="AG35" s="24" t="s">
        <v>55</v>
      </c>
      <c r="AH35" s="24" t="s">
        <v>58</v>
      </c>
      <c r="AI35" s="24" t="s">
        <v>136</v>
      </c>
      <c r="AJ35" s="24" t="s">
        <v>55</v>
      </c>
    </row>
    <row r="36" spans="1:36" s="36" customFormat="1" ht="18" customHeight="1">
      <c r="A36" s="26"/>
      <c r="B36" s="153"/>
      <c r="C36" s="28"/>
      <c r="D36" s="29" t="s">
        <v>77</v>
      </c>
      <c r="E36" s="29" t="s">
        <v>56</v>
      </c>
      <c r="F36" s="29" t="s">
        <v>137</v>
      </c>
      <c r="G36" s="29" t="s">
        <v>77</v>
      </c>
      <c r="H36" s="29" t="s">
        <v>56</v>
      </c>
      <c r="I36" s="29" t="s">
        <v>137</v>
      </c>
      <c r="J36" s="29" t="s">
        <v>77</v>
      </c>
      <c r="K36" s="29" t="s">
        <v>56</v>
      </c>
      <c r="L36" s="29" t="s">
        <v>137</v>
      </c>
      <c r="M36" s="29" t="s">
        <v>77</v>
      </c>
      <c r="N36" s="29" t="s">
        <v>56</v>
      </c>
      <c r="O36" s="29" t="s">
        <v>137</v>
      </c>
      <c r="P36" s="29" t="s">
        <v>77</v>
      </c>
      <c r="Q36" s="29" t="s">
        <v>56</v>
      </c>
      <c r="R36" s="29" t="s">
        <v>137</v>
      </c>
      <c r="S36" s="29" t="s">
        <v>77</v>
      </c>
      <c r="T36" s="29" t="s">
        <v>56</v>
      </c>
      <c r="U36" s="29" t="s">
        <v>137</v>
      </c>
      <c r="V36" s="29" t="s">
        <v>77</v>
      </c>
      <c r="W36" s="29" t="s">
        <v>56</v>
      </c>
      <c r="X36" s="29" t="s">
        <v>137</v>
      </c>
      <c r="Y36" s="29" t="s">
        <v>77</v>
      </c>
      <c r="Z36" s="29" t="s">
        <v>56</v>
      </c>
      <c r="AA36" s="29" t="s">
        <v>137</v>
      </c>
      <c r="AB36" s="29" t="s">
        <v>77</v>
      </c>
      <c r="AC36" s="29" t="s">
        <v>56</v>
      </c>
      <c r="AD36" s="29" t="s">
        <v>137</v>
      </c>
      <c r="AE36" s="29" t="s">
        <v>77</v>
      </c>
      <c r="AF36" s="29" t="s">
        <v>56</v>
      </c>
      <c r="AG36" s="29" t="s">
        <v>137</v>
      </c>
      <c r="AH36" s="29" t="s">
        <v>77</v>
      </c>
      <c r="AI36" s="29" t="s">
        <v>56</v>
      </c>
      <c r="AJ36" s="29" t="s">
        <v>137</v>
      </c>
    </row>
    <row r="37" spans="1:36" ht="18" customHeight="1" thickBot="1">
      <c r="A37" s="31"/>
      <c r="B37" s="149"/>
      <c r="C37" s="33"/>
      <c r="D37" s="41" t="s">
        <v>53</v>
      </c>
      <c r="E37" s="14"/>
      <c r="F37" s="41" t="s">
        <v>138</v>
      </c>
      <c r="G37" s="41" t="s">
        <v>53</v>
      </c>
      <c r="H37" s="14"/>
      <c r="I37" s="41" t="s">
        <v>138</v>
      </c>
      <c r="J37" s="41" t="s">
        <v>53</v>
      </c>
      <c r="K37" s="14"/>
      <c r="L37" s="41" t="s">
        <v>138</v>
      </c>
      <c r="M37" s="41" t="s">
        <v>53</v>
      </c>
      <c r="N37" s="14"/>
      <c r="O37" s="41" t="s">
        <v>138</v>
      </c>
      <c r="P37" s="41" t="s">
        <v>53</v>
      </c>
      <c r="Q37" s="14"/>
      <c r="R37" s="41" t="s">
        <v>138</v>
      </c>
      <c r="S37" s="41" t="s">
        <v>53</v>
      </c>
      <c r="T37" s="14"/>
      <c r="U37" s="41" t="s">
        <v>138</v>
      </c>
      <c r="V37" s="41" t="s">
        <v>53</v>
      </c>
      <c r="W37" s="14"/>
      <c r="X37" s="41" t="s">
        <v>138</v>
      </c>
      <c r="Y37" s="41" t="s">
        <v>53</v>
      </c>
      <c r="Z37" s="14"/>
      <c r="AA37" s="41" t="s">
        <v>138</v>
      </c>
      <c r="AB37" s="41" t="s">
        <v>53</v>
      </c>
      <c r="AC37" s="14"/>
      <c r="AD37" s="41" t="s">
        <v>138</v>
      </c>
      <c r="AE37" s="41" t="s">
        <v>53</v>
      </c>
      <c r="AF37" s="14"/>
      <c r="AG37" s="41" t="s">
        <v>138</v>
      </c>
      <c r="AH37" s="41" t="s">
        <v>53</v>
      </c>
      <c r="AI37" s="14"/>
      <c r="AJ37" s="41" t="s">
        <v>138</v>
      </c>
    </row>
    <row r="38" spans="1:36" ht="12.75" customHeight="1" thickTop="1">
      <c r="A38" s="171"/>
      <c r="B38" s="172" t="s">
        <v>2</v>
      </c>
      <c r="C38" s="38"/>
      <c r="D38" s="302"/>
      <c r="E38" s="179"/>
      <c r="F38" s="303"/>
      <c r="G38" s="225"/>
      <c r="H38" s="154"/>
      <c r="I38" s="226"/>
      <c r="J38" s="233"/>
      <c r="K38" s="180"/>
      <c r="L38" s="308"/>
      <c r="M38" s="233"/>
      <c r="N38" s="181"/>
      <c r="O38" s="234"/>
      <c r="P38" s="257"/>
      <c r="Q38" s="182"/>
      <c r="R38" s="258"/>
      <c r="S38" s="242"/>
      <c r="T38" s="183"/>
      <c r="U38" s="243"/>
      <c r="V38" s="257"/>
      <c r="W38" s="182"/>
      <c r="X38" s="258"/>
      <c r="Y38" s="257"/>
      <c r="Z38" s="182"/>
      <c r="AA38" s="258"/>
      <c r="AB38" s="324"/>
      <c r="AC38" s="184"/>
      <c r="AD38" s="325"/>
      <c r="AE38" s="269"/>
      <c r="AF38" s="185"/>
      <c r="AG38" s="186"/>
      <c r="AH38" s="266"/>
      <c r="AI38" s="185"/>
      <c r="AJ38" s="186"/>
    </row>
    <row r="39" spans="1:36" ht="13.5" customHeight="1">
      <c r="A39" s="12" t="s">
        <v>16</v>
      </c>
      <c r="B39" s="173" t="s">
        <v>31</v>
      </c>
      <c r="C39" s="35" t="s">
        <v>0</v>
      </c>
      <c r="D39" s="227">
        <f>SUM(D41:D45)</f>
        <v>68800000</v>
      </c>
      <c r="E39" s="155">
        <f>SUM(E41:E45)</f>
        <v>67385395</v>
      </c>
      <c r="F39" s="304">
        <f aca="true" t="shared" si="15" ref="F39:F73">E39/D39*100</f>
        <v>97.94388808139534</v>
      </c>
      <c r="G39" s="227">
        <f>SUM(G41:G45)</f>
        <v>5045530</v>
      </c>
      <c r="H39" s="155">
        <f>SUM(H41:H45)</f>
        <v>5008145</v>
      </c>
      <c r="I39" s="228">
        <f aca="true" t="shared" si="16" ref="I39:I73">H39/G39*100</f>
        <v>99.25904711695303</v>
      </c>
      <c r="J39" s="227">
        <f>SUM(J41:J45)</f>
        <v>5473771</v>
      </c>
      <c r="K39" s="155">
        <f>SUM(K41:K45)</f>
        <v>5735541.851035275</v>
      </c>
      <c r="L39" s="228">
        <f aca="true" t="shared" si="17" ref="L39:L73">K39/J39*100</f>
        <v>104.78227625955259</v>
      </c>
      <c r="M39" s="235">
        <f>SUM(M41:M45)</f>
        <v>5525000</v>
      </c>
      <c r="N39" s="157">
        <f>SUM(N41:N45)</f>
        <v>5366650</v>
      </c>
      <c r="O39" s="236">
        <f>+N39/M39*100</f>
        <v>97.13393665158371</v>
      </c>
      <c r="P39" s="309">
        <v>1305171</v>
      </c>
      <c r="Q39" s="187">
        <v>1321000</v>
      </c>
      <c r="R39" s="310">
        <f>Q39/P39</f>
        <v>1.012127912740936</v>
      </c>
      <c r="S39" s="244">
        <v>9281338</v>
      </c>
      <c r="T39" s="188">
        <v>9474890</v>
      </c>
      <c r="U39" s="245">
        <v>102.08538898163175</v>
      </c>
      <c r="V39" s="259">
        <f>SUM(V41:V45)</f>
        <v>2921900</v>
      </c>
      <c r="W39" s="189">
        <f>SUM(W41:W45)</f>
        <v>2946400</v>
      </c>
      <c r="X39" s="314">
        <f aca="true" t="shared" si="18" ref="X39:X73">W39*100/V39</f>
        <v>100.83849549950375</v>
      </c>
      <c r="Y39" s="259">
        <f>SUM(Y41:Y45)</f>
        <v>2793100</v>
      </c>
      <c r="Z39" s="189">
        <f>SUM(Z41:Z45)</f>
        <v>2956700</v>
      </c>
      <c r="AA39" s="260">
        <v>105.9</v>
      </c>
      <c r="AB39" s="326">
        <f>+AB41+AB42+AB43+AB44+AB45</f>
        <v>239349.47076828437</v>
      </c>
      <c r="AC39" s="190">
        <f>+AC41+AC42+AC43+AC44+AC45</f>
        <v>593772</v>
      </c>
      <c r="AD39" s="327">
        <f aca="true" t="shared" si="19" ref="AD39:AD73">+AC39/AB39*100</f>
        <v>248.07742339853937</v>
      </c>
      <c r="AE39" s="235">
        <f aca="true" t="shared" si="20" ref="AE39:AF54">SUM(G39,J39,M39,P39,S39,V39,Y39,AB39)</f>
        <v>32585159.470768284</v>
      </c>
      <c r="AF39" s="157">
        <f t="shared" si="20"/>
        <v>33403098.851035275</v>
      </c>
      <c r="AG39" s="158">
        <f aca="true" t="shared" si="21" ref="AG39:AG73">AF39/AE39*100</f>
        <v>102.51015920606665</v>
      </c>
      <c r="AH39" s="267">
        <f aca="true" t="shared" si="22" ref="AH39:AI54">SUM(AE39,D39)</f>
        <v>101385159.47076829</v>
      </c>
      <c r="AI39" s="157">
        <f t="shared" si="22"/>
        <v>100788493.85103527</v>
      </c>
      <c r="AJ39" s="158">
        <f aca="true" t="shared" si="23" ref="AJ39:AJ73">AI39/AH39*100</f>
        <v>99.41148623442758</v>
      </c>
    </row>
    <row r="40" spans="1:36" ht="12.75" customHeight="1">
      <c r="A40" s="12"/>
      <c r="B40" s="174" t="s">
        <v>2</v>
      </c>
      <c r="C40" s="35"/>
      <c r="D40" s="227"/>
      <c r="E40" s="155"/>
      <c r="F40" s="304"/>
      <c r="G40" s="229"/>
      <c r="H40" s="159"/>
      <c r="I40" s="228"/>
      <c r="J40" s="229"/>
      <c r="K40" s="159"/>
      <c r="L40" s="228"/>
      <c r="M40" s="237"/>
      <c r="N40" s="157"/>
      <c r="O40" s="236"/>
      <c r="P40" s="311"/>
      <c r="Q40" s="187"/>
      <c r="R40" s="310"/>
      <c r="S40" s="244"/>
      <c r="T40" s="188"/>
      <c r="U40" s="245"/>
      <c r="V40" s="259"/>
      <c r="W40" s="189"/>
      <c r="X40" s="314"/>
      <c r="Y40" s="261"/>
      <c r="Z40" s="156"/>
      <c r="AA40" s="260"/>
      <c r="AB40" s="326"/>
      <c r="AC40" s="190"/>
      <c r="AD40" s="327"/>
      <c r="AE40" s="235"/>
      <c r="AF40" s="157"/>
      <c r="AG40" s="158"/>
      <c r="AH40" s="267"/>
      <c r="AI40" s="157"/>
      <c r="AJ40" s="158"/>
    </row>
    <row r="41" spans="1:36" ht="22.5" customHeight="1">
      <c r="A41" s="55" t="s">
        <v>65</v>
      </c>
      <c r="B41" s="175" t="s">
        <v>119</v>
      </c>
      <c r="C41" s="35" t="s">
        <v>0</v>
      </c>
      <c r="D41" s="227">
        <v>18647400</v>
      </c>
      <c r="E41" s="155">
        <v>18184495</v>
      </c>
      <c r="F41" s="304">
        <f t="shared" si="15"/>
        <v>97.51758958353443</v>
      </c>
      <c r="G41" s="229">
        <v>1463050</v>
      </c>
      <c r="H41" s="159">
        <v>1452220</v>
      </c>
      <c r="I41" s="228">
        <f t="shared" si="16"/>
        <v>99.2597655582516</v>
      </c>
      <c r="J41" s="229">
        <v>2070858</v>
      </c>
      <c r="K41" s="159">
        <v>2167839.6274328376</v>
      </c>
      <c r="L41" s="228">
        <f t="shared" si="17"/>
        <v>104.68316163797023</v>
      </c>
      <c r="M41" s="229">
        <v>1789530</v>
      </c>
      <c r="N41" s="160">
        <v>1715000</v>
      </c>
      <c r="O41" s="238">
        <f aca="true" t="shared" si="24" ref="O41:O46">+N41/M41*100</f>
        <v>95.83521930339252</v>
      </c>
      <c r="P41" s="311">
        <v>518481</v>
      </c>
      <c r="Q41" s="187">
        <v>524000</v>
      </c>
      <c r="R41" s="310">
        <f>Q41/P41</f>
        <v>1.0106445559239394</v>
      </c>
      <c r="S41" s="246">
        <v>3889753</v>
      </c>
      <c r="T41" s="77">
        <v>3967898</v>
      </c>
      <c r="U41" s="247">
        <v>102.00899645812986</v>
      </c>
      <c r="V41" s="315">
        <v>875200</v>
      </c>
      <c r="W41" s="161">
        <v>885700</v>
      </c>
      <c r="X41" s="316">
        <f t="shared" si="18"/>
        <v>101.19972577696527</v>
      </c>
      <c r="Y41" s="262">
        <v>758700</v>
      </c>
      <c r="Z41" s="162">
        <v>790000</v>
      </c>
      <c r="AA41" s="260">
        <v>104.1</v>
      </c>
      <c r="AB41" s="326">
        <v>63370.91154005791</v>
      </c>
      <c r="AC41" s="190">
        <v>166417</v>
      </c>
      <c r="AD41" s="327">
        <f t="shared" si="19"/>
        <v>262.607868429989</v>
      </c>
      <c r="AE41" s="235">
        <f t="shared" si="20"/>
        <v>11428942.911540058</v>
      </c>
      <c r="AF41" s="157">
        <f t="shared" si="20"/>
        <v>11669074.627432838</v>
      </c>
      <c r="AG41" s="158">
        <f t="shared" si="21"/>
        <v>102.10108421882407</v>
      </c>
      <c r="AH41" s="267">
        <f t="shared" si="22"/>
        <v>30076342.911540058</v>
      </c>
      <c r="AI41" s="157">
        <f t="shared" si="22"/>
        <v>29853569.627432838</v>
      </c>
      <c r="AJ41" s="158">
        <f t="shared" si="23"/>
        <v>99.25930727428386</v>
      </c>
    </row>
    <row r="42" spans="1:36" ht="22.5" customHeight="1">
      <c r="A42" s="55" t="s">
        <v>66</v>
      </c>
      <c r="B42" s="175" t="s">
        <v>120</v>
      </c>
      <c r="C42" s="35" t="s">
        <v>0</v>
      </c>
      <c r="D42" s="227">
        <v>43510600</v>
      </c>
      <c r="E42" s="155">
        <v>42430000</v>
      </c>
      <c r="F42" s="304">
        <f t="shared" si="15"/>
        <v>97.51646725165821</v>
      </c>
      <c r="G42" s="229">
        <v>3135340</v>
      </c>
      <c r="H42" s="159">
        <v>3112095</v>
      </c>
      <c r="I42" s="228">
        <f t="shared" si="16"/>
        <v>99.2586131009715</v>
      </c>
      <c r="J42" s="229">
        <v>3354592</v>
      </c>
      <c r="K42" s="159">
        <v>3516147.2236024374</v>
      </c>
      <c r="L42" s="228">
        <f t="shared" si="17"/>
        <v>104.81594255284807</v>
      </c>
      <c r="M42" s="229">
        <v>3251370</v>
      </c>
      <c r="N42" s="160">
        <v>3117650</v>
      </c>
      <c r="O42" s="238">
        <f t="shared" si="24"/>
        <v>95.8872721345156</v>
      </c>
      <c r="P42" s="311">
        <v>548725</v>
      </c>
      <c r="Q42" s="187">
        <v>555000</v>
      </c>
      <c r="R42" s="310">
        <f>Q42/P42</f>
        <v>1.0114356007107386</v>
      </c>
      <c r="S42" s="246">
        <v>4355617</v>
      </c>
      <c r="T42" s="77">
        <v>4449522</v>
      </c>
      <c r="U42" s="247">
        <v>102.15595172853811</v>
      </c>
      <c r="V42" s="315">
        <v>1944800</v>
      </c>
      <c r="W42" s="161">
        <v>1956500</v>
      </c>
      <c r="X42" s="316">
        <f t="shared" si="18"/>
        <v>100.60160427807487</v>
      </c>
      <c r="Y42" s="262">
        <v>1558000</v>
      </c>
      <c r="Z42" s="162">
        <v>1630000</v>
      </c>
      <c r="AA42" s="260">
        <v>104.6</v>
      </c>
      <c r="AB42" s="326">
        <v>142384.06953766677</v>
      </c>
      <c r="AC42" s="190">
        <f>357387+22049</f>
        <v>379436</v>
      </c>
      <c r="AD42" s="327">
        <f t="shared" si="19"/>
        <v>266.4876774712656</v>
      </c>
      <c r="AE42" s="235">
        <f t="shared" si="20"/>
        <v>18290828.069537666</v>
      </c>
      <c r="AF42" s="157">
        <f t="shared" si="20"/>
        <v>18716350.223602436</v>
      </c>
      <c r="AG42" s="158">
        <f t="shared" si="21"/>
        <v>102.3264236722746</v>
      </c>
      <c r="AH42" s="267">
        <f t="shared" si="22"/>
        <v>61801428.06953767</v>
      </c>
      <c r="AI42" s="157">
        <f t="shared" si="22"/>
        <v>61146350.22360244</v>
      </c>
      <c r="AJ42" s="158">
        <f t="shared" si="23"/>
        <v>98.94002797929176</v>
      </c>
    </row>
    <row r="43" spans="1:36" ht="12.75" customHeight="1">
      <c r="A43" s="55" t="s">
        <v>67</v>
      </c>
      <c r="B43" s="175" t="s">
        <v>121</v>
      </c>
      <c r="C43" s="35" t="s">
        <v>0</v>
      </c>
      <c r="D43" s="227">
        <v>2610000</v>
      </c>
      <c r="E43" s="155">
        <v>2566000</v>
      </c>
      <c r="F43" s="304">
        <f t="shared" si="15"/>
        <v>98.31417624521073</v>
      </c>
      <c r="G43" s="229">
        <v>72310</v>
      </c>
      <c r="H43" s="159">
        <v>71770</v>
      </c>
      <c r="I43" s="228">
        <f t="shared" si="16"/>
        <v>99.25321532291522</v>
      </c>
      <c r="J43" s="229">
        <v>2742</v>
      </c>
      <c r="K43" s="159">
        <v>2850</v>
      </c>
      <c r="L43" s="228">
        <f t="shared" si="17"/>
        <v>103.93873085339169</v>
      </c>
      <c r="M43" s="229">
        <v>1050</v>
      </c>
      <c r="N43" s="160">
        <v>1000</v>
      </c>
      <c r="O43" s="238">
        <f t="shared" si="24"/>
        <v>95.23809523809523</v>
      </c>
      <c r="P43" s="311"/>
      <c r="Q43" s="187"/>
      <c r="R43" s="310"/>
      <c r="S43" s="246">
        <v>155726</v>
      </c>
      <c r="T43" s="77">
        <v>157948</v>
      </c>
      <c r="U43" s="247">
        <v>101.42686513491645</v>
      </c>
      <c r="V43" s="315">
        <v>0</v>
      </c>
      <c r="W43" s="161">
        <v>0</v>
      </c>
      <c r="X43" s="316"/>
      <c r="Y43" s="262">
        <v>31900</v>
      </c>
      <c r="Z43" s="162">
        <v>32700</v>
      </c>
      <c r="AA43" s="260">
        <v>102.5</v>
      </c>
      <c r="AB43" s="326">
        <v>762.486740516952</v>
      </c>
      <c r="AC43" s="190">
        <v>2999</v>
      </c>
      <c r="AD43" s="327">
        <f t="shared" si="19"/>
        <v>393.31831501315463</v>
      </c>
      <c r="AE43" s="235">
        <f t="shared" si="20"/>
        <v>264490.48674051696</v>
      </c>
      <c r="AF43" s="157">
        <f t="shared" si="20"/>
        <v>269267</v>
      </c>
      <c r="AG43" s="158">
        <f t="shared" si="21"/>
        <v>101.80593008026378</v>
      </c>
      <c r="AH43" s="267">
        <f t="shared" si="22"/>
        <v>2874490.486740517</v>
      </c>
      <c r="AI43" s="157">
        <f t="shared" si="22"/>
        <v>2835267</v>
      </c>
      <c r="AJ43" s="158">
        <f t="shared" si="23"/>
        <v>98.63546298304178</v>
      </c>
    </row>
    <row r="44" spans="1:36" ht="12.75">
      <c r="A44" s="55" t="s">
        <v>68</v>
      </c>
      <c r="B44" s="175" t="s">
        <v>122</v>
      </c>
      <c r="C44" s="35" t="s">
        <v>0</v>
      </c>
      <c r="D44" s="227">
        <v>32000</v>
      </c>
      <c r="E44" s="155">
        <v>29900</v>
      </c>
      <c r="F44" s="304">
        <f t="shared" si="15"/>
        <v>93.4375</v>
      </c>
      <c r="G44" s="229">
        <v>23400</v>
      </c>
      <c r="H44" s="159">
        <v>23230</v>
      </c>
      <c r="I44" s="228">
        <f t="shared" si="16"/>
        <v>99.27350427350427</v>
      </c>
      <c r="J44" s="229">
        <v>22599</v>
      </c>
      <c r="K44" s="159">
        <v>23605</v>
      </c>
      <c r="L44" s="228">
        <f t="shared" si="17"/>
        <v>104.45152440373468</v>
      </c>
      <c r="M44" s="229">
        <v>8050</v>
      </c>
      <c r="N44" s="160">
        <v>8000</v>
      </c>
      <c r="O44" s="238">
        <f t="shared" si="24"/>
        <v>99.37888198757764</v>
      </c>
      <c r="P44" s="311">
        <v>123281</v>
      </c>
      <c r="Q44" s="187">
        <v>125000</v>
      </c>
      <c r="R44" s="310">
        <f>Q44/P44</f>
        <v>1.0139437545120498</v>
      </c>
      <c r="S44" s="246">
        <v>31994</v>
      </c>
      <c r="T44" s="77">
        <v>32460</v>
      </c>
      <c r="U44" s="247">
        <v>101.45652309808088</v>
      </c>
      <c r="V44" s="315">
        <v>7200</v>
      </c>
      <c r="W44" s="161">
        <v>7300</v>
      </c>
      <c r="X44" s="316">
        <f t="shared" si="18"/>
        <v>101.38888888888889</v>
      </c>
      <c r="Y44" s="262">
        <v>214500</v>
      </c>
      <c r="Z44" s="162">
        <v>219000</v>
      </c>
      <c r="AA44" s="260">
        <v>102.1</v>
      </c>
      <c r="AB44" s="326">
        <v>31338.017230630834</v>
      </c>
      <c r="AC44" s="190">
        <v>39555</v>
      </c>
      <c r="AD44" s="327">
        <f t="shared" si="19"/>
        <v>126.22049349483926</v>
      </c>
      <c r="AE44" s="235">
        <f t="shared" si="20"/>
        <v>462362.01723063085</v>
      </c>
      <c r="AF44" s="157">
        <f t="shared" si="20"/>
        <v>478150</v>
      </c>
      <c r="AG44" s="158">
        <f t="shared" si="21"/>
        <v>103.4146366226043</v>
      </c>
      <c r="AH44" s="267">
        <f t="shared" si="22"/>
        <v>494362.01723063085</v>
      </c>
      <c r="AI44" s="157">
        <f t="shared" si="22"/>
        <v>508050</v>
      </c>
      <c r="AJ44" s="158">
        <f t="shared" si="23"/>
        <v>102.76881764623585</v>
      </c>
    </row>
    <row r="45" spans="1:36" ht="22.5">
      <c r="A45" s="55" t="s">
        <v>69</v>
      </c>
      <c r="B45" s="175" t="s">
        <v>114</v>
      </c>
      <c r="C45" s="35" t="s">
        <v>0</v>
      </c>
      <c r="D45" s="227">
        <v>4000000</v>
      </c>
      <c r="E45" s="155">
        <v>4175000</v>
      </c>
      <c r="F45" s="304">
        <f t="shared" si="15"/>
        <v>104.375</v>
      </c>
      <c r="G45" s="229">
        <v>351430</v>
      </c>
      <c r="H45" s="159">
        <v>348830</v>
      </c>
      <c r="I45" s="228">
        <f t="shared" si="16"/>
        <v>99.26016560908289</v>
      </c>
      <c r="J45" s="229">
        <v>22980</v>
      </c>
      <c r="K45" s="159">
        <v>25100</v>
      </c>
      <c r="L45" s="228">
        <f t="shared" si="17"/>
        <v>109.2254134029591</v>
      </c>
      <c r="M45" s="229">
        <v>475000</v>
      </c>
      <c r="N45" s="160">
        <v>525000</v>
      </c>
      <c r="O45" s="238">
        <f t="shared" si="24"/>
        <v>110.5263157894737</v>
      </c>
      <c r="P45" s="311">
        <v>114684</v>
      </c>
      <c r="Q45" s="187">
        <v>117000</v>
      </c>
      <c r="R45" s="310">
        <f>Q45/P45</f>
        <v>1.020194621743225</v>
      </c>
      <c r="S45" s="246">
        <v>848248</v>
      </c>
      <c r="T45" s="77">
        <v>867062</v>
      </c>
      <c r="U45" s="247">
        <v>102.21798341994321</v>
      </c>
      <c r="V45" s="315">
        <v>94700</v>
      </c>
      <c r="W45" s="161">
        <v>96900</v>
      </c>
      <c r="X45" s="316">
        <f t="shared" si="18"/>
        <v>102.32312565997888</v>
      </c>
      <c r="Y45" s="262">
        <v>230000</v>
      </c>
      <c r="Z45" s="162">
        <v>285000</v>
      </c>
      <c r="AA45" s="260">
        <v>123.9</v>
      </c>
      <c r="AB45" s="326">
        <v>1493.9857194119097</v>
      </c>
      <c r="AC45" s="190">
        <v>5365</v>
      </c>
      <c r="AD45" s="327">
        <f t="shared" si="19"/>
        <v>359.10651154763855</v>
      </c>
      <c r="AE45" s="235">
        <f t="shared" si="20"/>
        <v>2138535.985719412</v>
      </c>
      <c r="AF45" s="157">
        <f t="shared" si="20"/>
        <v>2270257</v>
      </c>
      <c r="AG45" s="158">
        <f t="shared" si="21"/>
        <v>106.15940134560216</v>
      </c>
      <c r="AH45" s="267">
        <f t="shared" si="22"/>
        <v>6138535.985719413</v>
      </c>
      <c r="AI45" s="157">
        <f t="shared" si="22"/>
        <v>6445257</v>
      </c>
      <c r="AJ45" s="158">
        <f t="shared" si="23"/>
        <v>104.99664765335153</v>
      </c>
    </row>
    <row r="46" spans="1:36" ht="12.75">
      <c r="A46" s="57" t="s">
        <v>17</v>
      </c>
      <c r="B46" s="176" t="s">
        <v>123</v>
      </c>
      <c r="C46" s="35" t="s">
        <v>0</v>
      </c>
      <c r="D46" s="227">
        <f>SUM(D48:D51)</f>
        <v>4460000</v>
      </c>
      <c r="E46" s="155">
        <f>SUM(E48:E51)</f>
        <v>4389300</v>
      </c>
      <c r="F46" s="304">
        <f t="shared" si="15"/>
        <v>98.41479820627804</v>
      </c>
      <c r="G46" s="229">
        <v>250900</v>
      </c>
      <c r="H46" s="159">
        <v>249055</v>
      </c>
      <c r="I46" s="228">
        <f t="shared" si="16"/>
        <v>99.26464726982861</v>
      </c>
      <c r="J46" s="229">
        <v>327973</v>
      </c>
      <c r="K46" s="159">
        <v>340697</v>
      </c>
      <c r="L46" s="228">
        <f t="shared" si="17"/>
        <v>103.8795876489833</v>
      </c>
      <c r="M46" s="235">
        <f>SUM(M48:M51)</f>
        <v>263500</v>
      </c>
      <c r="N46" s="157">
        <f>SUM(N48:N51)</f>
        <v>262450</v>
      </c>
      <c r="O46" s="236">
        <f t="shared" si="24"/>
        <v>99.60151802656546</v>
      </c>
      <c r="P46" s="309">
        <v>63147</v>
      </c>
      <c r="Q46" s="187">
        <v>63950</v>
      </c>
      <c r="R46" s="310">
        <f>Q46/P46</f>
        <v>1.0127163602388078</v>
      </c>
      <c r="S46" s="244">
        <v>458595</v>
      </c>
      <c r="T46" s="188">
        <v>464200</v>
      </c>
      <c r="U46" s="245">
        <v>101.22221131935585</v>
      </c>
      <c r="V46" s="259">
        <f>SUM(V48:V51)</f>
        <v>145500</v>
      </c>
      <c r="W46" s="189">
        <f>SUM(W48:W51)</f>
        <v>147200</v>
      </c>
      <c r="X46" s="314">
        <f t="shared" si="18"/>
        <v>101.16838487972508</v>
      </c>
      <c r="Y46" s="259">
        <f>SUM(Y48:Y51)</f>
        <v>165900</v>
      </c>
      <c r="Z46" s="189">
        <f>SUM(Z48:Z51)</f>
        <v>172940</v>
      </c>
      <c r="AA46" s="260">
        <v>104.2</v>
      </c>
      <c r="AB46" s="326">
        <f>+AB48+AB49+AB50+AB51</f>
        <v>27378.15690457174</v>
      </c>
      <c r="AC46" s="190">
        <f>+AC48+AC49+AC50+AC51</f>
        <v>45957</v>
      </c>
      <c r="AD46" s="327">
        <f t="shared" si="19"/>
        <v>167.86009430870737</v>
      </c>
      <c r="AE46" s="235">
        <f t="shared" si="20"/>
        <v>1702893.1569045717</v>
      </c>
      <c r="AF46" s="157">
        <f t="shared" si="20"/>
        <v>1746449</v>
      </c>
      <c r="AG46" s="158">
        <f t="shared" si="21"/>
        <v>102.55775548329771</v>
      </c>
      <c r="AH46" s="267">
        <f t="shared" si="22"/>
        <v>6162893.156904572</v>
      </c>
      <c r="AI46" s="157">
        <f t="shared" si="22"/>
        <v>6135749</v>
      </c>
      <c r="AJ46" s="158">
        <f t="shared" si="23"/>
        <v>99.55955496528183</v>
      </c>
    </row>
    <row r="47" spans="1:36" ht="12.75" customHeight="1">
      <c r="A47" s="57"/>
      <c r="B47" s="175" t="s">
        <v>2</v>
      </c>
      <c r="C47" s="35"/>
      <c r="D47" s="227"/>
      <c r="E47" s="155"/>
      <c r="F47" s="304"/>
      <c r="G47" s="229"/>
      <c r="H47" s="159"/>
      <c r="I47" s="228"/>
      <c r="J47" s="229"/>
      <c r="K47" s="159"/>
      <c r="L47" s="228"/>
      <c r="M47" s="237"/>
      <c r="N47" s="157"/>
      <c r="O47" s="239"/>
      <c r="P47" s="311"/>
      <c r="Q47" s="187"/>
      <c r="R47" s="310"/>
      <c r="S47" s="244"/>
      <c r="T47" s="188"/>
      <c r="U47" s="245"/>
      <c r="V47" s="259"/>
      <c r="W47" s="189"/>
      <c r="X47" s="314"/>
      <c r="Y47" s="261"/>
      <c r="Z47" s="156"/>
      <c r="AA47" s="260"/>
      <c r="AB47" s="326"/>
      <c r="AC47" s="190"/>
      <c r="AD47" s="327"/>
      <c r="AE47" s="235"/>
      <c r="AF47" s="157"/>
      <c r="AG47" s="158"/>
      <c r="AH47" s="267"/>
      <c r="AI47" s="157"/>
      <c r="AJ47" s="158"/>
    </row>
    <row r="48" spans="1:36" ht="12.75">
      <c r="A48" s="55" t="s">
        <v>20</v>
      </c>
      <c r="B48" s="175" t="s">
        <v>124</v>
      </c>
      <c r="C48" s="35" t="s">
        <v>0</v>
      </c>
      <c r="D48" s="227">
        <v>3395000</v>
      </c>
      <c r="E48" s="155">
        <v>3343000</v>
      </c>
      <c r="F48" s="304">
        <f t="shared" si="15"/>
        <v>98.46833578792342</v>
      </c>
      <c r="G48" s="229">
        <v>165450</v>
      </c>
      <c r="H48" s="159">
        <v>164231</v>
      </c>
      <c r="I48" s="228">
        <f t="shared" si="16"/>
        <v>99.26322151707464</v>
      </c>
      <c r="J48" s="229">
        <v>199971</v>
      </c>
      <c r="K48" s="159">
        <v>207728.88842915397</v>
      </c>
      <c r="L48" s="228">
        <f t="shared" si="17"/>
        <v>103.87950674305473</v>
      </c>
      <c r="M48" s="229">
        <v>164853</v>
      </c>
      <c r="N48" s="160">
        <v>164850</v>
      </c>
      <c r="O48" s="236">
        <f aca="true" t="shared" si="25" ref="O48:O55">+N48/M48*100</f>
        <v>99.9981801969027</v>
      </c>
      <c r="P48" s="311">
        <v>44551</v>
      </c>
      <c r="Q48" s="187">
        <v>45000</v>
      </c>
      <c r="R48" s="310">
        <f>Q48/P48</f>
        <v>1.0100783371865951</v>
      </c>
      <c r="S48" s="246">
        <v>265986</v>
      </c>
      <c r="T48" s="77">
        <v>269319</v>
      </c>
      <c r="U48" s="247">
        <v>101.25307347003225</v>
      </c>
      <c r="V48" s="315">
        <v>98700</v>
      </c>
      <c r="W48" s="161">
        <v>99900</v>
      </c>
      <c r="X48" s="316">
        <f t="shared" si="18"/>
        <v>101.21580547112463</v>
      </c>
      <c r="Y48" s="262">
        <v>115000</v>
      </c>
      <c r="Z48" s="162">
        <v>120000</v>
      </c>
      <c r="AA48" s="260">
        <v>104.3</v>
      </c>
      <c r="AB48" s="326">
        <v>17251.732015735764</v>
      </c>
      <c r="AC48" s="190">
        <v>29662</v>
      </c>
      <c r="AD48" s="327">
        <f t="shared" si="19"/>
        <v>171.93635962432353</v>
      </c>
      <c r="AE48" s="235">
        <f t="shared" si="20"/>
        <v>1071762.7320157357</v>
      </c>
      <c r="AF48" s="157">
        <f t="shared" si="20"/>
        <v>1100690.888429154</v>
      </c>
      <c r="AG48" s="158">
        <f t="shared" si="21"/>
        <v>102.69911945519985</v>
      </c>
      <c r="AH48" s="267">
        <f t="shared" si="22"/>
        <v>4466762.7320157355</v>
      </c>
      <c r="AI48" s="157">
        <f t="shared" si="22"/>
        <v>4443690.888429154</v>
      </c>
      <c r="AJ48" s="158">
        <f t="shared" si="23"/>
        <v>99.4834772973005</v>
      </c>
    </row>
    <row r="49" spans="1:36" ht="12.75">
      <c r="A49" s="55" t="s">
        <v>21</v>
      </c>
      <c r="B49" s="175" t="s">
        <v>125</v>
      </c>
      <c r="C49" s="35" t="s">
        <v>0</v>
      </c>
      <c r="D49" s="227">
        <v>778000</v>
      </c>
      <c r="E49" s="155">
        <v>765000</v>
      </c>
      <c r="F49" s="304">
        <f t="shared" si="15"/>
        <v>98.32904884318766</v>
      </c>
      <c r="G49" s="229">
        <v>63940</v>
      </c>
      <c r="H49" s="159">
        <v>63470</v>
      </c>
      <c r="I49" s="228">
        <f t="shared" si="16"/>
        <v>99.26493587738506</v>
      </c>
      <c r="J49" s="229">
        <v>64278</v>
      </c>
      <c r="K49" s="159">
        <v>66771.66143402438</v>
      </c>
      <c r="L49" s="228">
        <f t="shared" si="17"/>
        <v>103.87949443670365</v>
      </c>
      <c r="M49" s="229">
        <v>68400</v>
      </c>
      <c r="N49" s="160">
        <v>67500</v>
      </c>
      <c r="O49" s="236">
        <f t="shared" si="25"/>
        <v>98.68421052631578</v>
      </c>
      <c r="P49" s="311">
        <v>13870</v>
      </c>
      <c r="Q49" s="187">
        <v>14200</v>
      </c>
      <c r="R49" s="310">
        <f>Q49/P49</f>
        <v>1.0237923576063446</v>
      </c>
      <c r="S49" s="246">
        <v>64746</v>
      </c>
      <c r="T49" s="77">
        <v>65511</v>
      </c>
      <c r="U49" s="247">
        <v>101.18154017236587</v>
      </c>
      <c r="V49" s="315">
        <v>38200</v>
      </c>
      <c r="W49" s="161">
        <v>38600</v>
      </c>
      <c r="X49" s="316">
        <f t="shared" si="18"/>
        <v>101.04712041884817</v>
      </c>
      <c r="Y49" s="262">
        <v>38000</v>
      </c>
      <c r="Z49" s="162">
        <v>39500</v>
      </c>
      <c r="AA49" s="260">
        <v>103.9</v>
      </c>
      <c r="AB49" s="326">
        <v>915.5475024680151</v>
      </c>
      <c r="AC49" s="190">
        <v>4067</v>
      </c>
      <c r="AD49" s="327">
        <f t="shared" si="19"/>
        <v>444.2150722968175</v>
      </c>
      <c r="AE49" s="235">
        <f t="shared" si="20"/>
        <v>352349.547502468</v>
      </c>
      <c r="AF49" s="157">
        <f t="shared" si="20"/>
        <v>359619.6614340244</v>
      </c>
      <c r="AG49" s="158">
        <f t="shared" si="21"/>
        <v>102.06332432752889</v>
      </c>
      <c r="AH49" s="267">
        <f t="shared" si="22"/>
        <v>1130349.5475024679</v>
      </c>
      <c r="AI49" s="157">
        <f t="shared" si="22"/>
        <v>1124619.6614340243</v>
      </c>
      <c r="AJ49" s="158">
        <f t="shared" si="23"/>
        <v>99.49308724180906</v>
      </c>
    </row>
    <row r="50" spans="1:36" ht="12.75">
      <c r="A50" s="55" t="s">
        <v>22</v>
      </c>
      <c r="B50" s="175" t="s">
        <v>126</v>
      </c>
      <c r="C50" s="35" t="s">
        <v>0</v>
      </c>
      <c r="D50" s="227">
        <v>230000</v>
      </c>
      <c r="E50" s="155">
        <v>225300</v>
      </c>
      <c r="F50" s="304">
        <f t="shared" si="15"/>
        <v>97.95652173913044</v>
      </c>
      <c r="G50" s="229">
        <v>4380</v>
      </c>
      <c r="H50" s="159">
        <v>4349</v>
      </c>
      <c r="I50" s="228">
        <f t="shared" si="16"/>
        <v>99.29223744292237</v>
      </c>
      <c r="J50" s="229">
        <v>44602</v>
      </c>
      <c r="K50" s="159">
        <v>46331.98989694612</v>
      </c>
      <c r="L50" s="228">
        <f t="shared" si="17"/>
        <v>103.8787271802747</v>
      </c>
      <c r="M50" s="229">
        <v>8054</v>
      </c>
      <c r="N50" s="160">
        <v>8000</v>
      </c>
      <c r="O50" s="236">
        <f t="shared" si="25"/>
        <v>99.32952570151478</v>
      </c>
      <c r="P50" s="311">
        <v>4726</v>
      </c>
      <c r="Q50" s="187">
        <v>4750</v>
      </c>
      <c r="R50" s="310">
        <f>Q50/P50</f>
        <v>1.0050782903089293</v>
      </c>
      <c r="S50" s="246">
        <v>29986</v>
      </c>
      <c r="T50" s="77">
        <v>30339</v>
      </c>
      <c r="U50" s="247">
        <v>101.17721603414927</v>
      </c>
      <c r="V50" s="315">
        <v>6000</v>
      </c>
      <c r="W50" s="161">
        <v>6000</v>
      </c>
      <c r="X50" s="316">
        <f t="shared" si="18"/>
        <v>100</v>
      </c>
      <c r="Y50" s="262">
        <v>7800</v>
      </c>
      <c r="Z50" s="162">
        <v>8160</v>
      </c>
      <c r="AA50" s="260">
        <v>104.6</v>
      </c>
      <c r="AB50" s="326">
        <v>2844.3009076673</v>
      </c>
      <c r="AC50" s="190">
        <v>3991</v>
      </c>
      <c r="AD50" s="327">
        <f t="shared" si="19"/>
        <v>140.31567438035745</v>
      </c>
      <c r="AE50" s="235">
        <f t="shared" si="20"/>
        <v>108392.3009076673</v>
      </c>
      <c r="AF50" s="157">
        <f t="shared" si="20"/>
        <v>111920.98989694612</v>
      </c>
      <c r="AG50" s="158">
        <f t="shared" si="21"/>
        <v>103.25547936498248</v>
      </c>
      <c r="AH50" s="267">
        <f t="shared" si="22"/>
        <v>338392.3009076673</v>
      </c>
      <c r="AI50" s="157">
        <f t="shared" si="22"/>
        <v>337220.9898969461</v>
      </c>
      <c r="AJ50" s="158">
        <f t="shared" si="23"/>
        <v>99.6538600294453</v>
      </c>
    </row>
    <row r="51" spans="1:36" ht="14.25" customHeight="1">
      <c r="A51" s="55" t="s">
        <v>23</v>
      </c>
      <c r="B51" s="175" t="s">
        <v>78</v>
      </c>
      <c r="C51" s="35" t="s">
        <v>0</v>
      </c>
      <c r="D51" s="227">
        <v>57000</v>
      </c>
      <c r="E51" s="155">
        <v>56000</v>
      </c>
      <c r="F51" s="304">
        <f t="shared" si="15"/>
        <v>98.24561403508771</v>
      </c>
      <c r="G51" s="229">
        <v>17130</v>
      </c>
      <c r="H51" s="159">
        <v>17005</v>
      </c>
      <c r="I51" s="228">
        <f t="shared" si="16"/>
        <v>99.27028604786923</v>
      </c>
      <c r="J51" s="229">
        <v>19122</v>
      </c>
      <c r="K51" s="159">
        <v>19863.80421051515</v>
      </c>
      <c r="L51" s="228">
        <f t="shared" si="17"/>
        <v>103.87932334753242</v>
      </c>
      <c r="M51" s="229">
        <v>22193</v>
      </c>
      <c r="N51" s="160">
        <v>22100</v>
      </c>
      <c r="O51" s="236">
        <f t="shared" si="25"/>
        <v>99.58094894786645</v>
      </c>
      <c r="P51" s="311"/>
      <c r="Q51" s="187"/>
      <c r="R51" s="310"/>
      <c r="S51" s="246">
        <v>97877</v>
      </c>
      <c r="T51" s="77">
        <v>99031</v>
      </c>
      <c r="U51" s="247">
        <v>101.17903082440205</v>
      </c>
      <c r="V51" s="315">
        <v>2600</v>
      </c>
      <c r="W51" s="161">
        <v>2700</v>
      </c>
      <c r="X51" s="316">
        <f t="shared" si="18"/>
        <v>103.84615384615384</v>
      </c>
      <c r="Y51" s="262">
        <v>5100</v>
      </c>
      <c r="Z51" s="162">
        <v>5280</v>
      </c>
      <c r="AA51" s="260">
        <v>103.5</v>
      </c>
      <c r="AB51" s="326">
        <v>6366.576478700658</v>
      </c>
      <c r="AC51" s="190">
        <v>8237</v>
      </c>
      <c r="AD51" s="327">
        <f t="shared" si="19"/>
        <v>129.37879608541311</v>
      </c>
      <c r="AE51" s="235">
        <f t="shared" si="20"/>
        <v>170388.57647870065</v>
      </c>
      <c r="AF51" s="157">
        <f t="shared" si="20"/>
        <v>174216.80421051517</v>
      </c>
      <c r="AG51" s="158">
        <f t="shared" si="21"/>
        <v>102.24676314042279</v>
      </c>
      <c r="AH51" s="267">
        <f t="shared" si="22"/>
        <v>227388.57647870065</v>
      </c>
      <c r="AI51" s="157">
        <f t="shared" si="22"/>
        <v>230216.80421051517</v>
      </c>
      <c r="AJ51" s="158">
        <f t="shared" si="23"/>
        <v>101.24378619876686</v>
      </c>
    </row>
    <row r="52" spans="1:36" ht="14.25" customHeight="1">
      <c r="A52" s="57" t="s">
        <v>18</v>
      </c>
      <c r="B52" s="176" t="s">
        <v>127</v>
      </c>
      <c r="C52" s="35" t="s">
        <v>28</v>
      </c>
      <c r="D52" s="227">
        <v>1560000</v>
      </c>
      <c r="E52" s="155">
        <v>1520000</v>
      </c>
      <c r="F52" s="304">
        <f t="shared" si="15"/>
        <v>97.43589743589743</v>
      </c>
      <c r="G52" s="229">
        <v>148500</v>
      </c>
      <c r="H52" s="159">
        <v>147400</v>
      </c>
      <c r="I52" s="228">
        <f t="shared" si="16"/>
        <v>99.25925925925925</v>
      </c>
      <c r="J52" s="229">
        <v>128243</v>
      </c>
      <c r="K52" s="159">
        <v>134345.6084073898</v>
      </c>
      <c r="L52" s="228">
        <f t="shared" si="17"/>
        <v>104.75862885879917</v>
      </c>
      <c r="M52" s="237">
        <v>147000</v>
      </c>
      <c r="N52" s="157">
        <v>145500</v>
      </c>
      <c r="O52" s="236">
        <f t="shared" si="25"/>
        <v>98.9795918367347</v>
      </c>
      <c r="P52" s="311">
        <v>56369</v>
      </c>
      <c r="Q52" s="187">
        <v>57000</v>
      </c>
      <c r="R52" s="310">
        <f>Q52/P52</f>
        <v>1.0111940960456989</v>
      </c>
      <c r="S52" s="244">
        <v>87520</v>
      </c>
      <c r="T52" s="188">
        <v>89098</v>
      </c>
      <c r="U52" s="245">
        <v>101.80301645338207</v>
      </c>
      <c r="V52" s="259">
        <v>61000</v>
      </c>
      <c r="W52" s="189">
        <v>62100</v>
      </c>
      <c r="X52" s="314">
        <f t="shared" si="18"/>
        <v>101.80327868852459</v>
      </c>
      <c r="Y52" s="262">
        <v>24000</v>
      </c>
      <c r="Z52" s="162">
        <v>25000</v>
      </c>
      <c r="AA52" s="260">
        <v>104.2</v>
      </c>
      <c r="AB52" s="328">
        <v>7530.9650972240825</v>
      </c>
      <c r="AC52" s="191">
        <v>11555</v>
      </c>
      <c r="AD52" s="327">
        <f t="shared" si="19"/>
        <v>153.4331901798241</v>
      </c>
      <c r="AE52" s="235">
        <f t="shared" si="20"/>
        <v>660162.9650972241</v>
      </c>
      <c r="AF52" s="157">
        <f t="shared" si="20"/>
        <v>671998.6084073898</v>
      </c>
      <c r="AG52" s="158">
        <f t="shared" si="21"/>
        <v>101.79283660791585</v>
      </c>
      <c r="AH52" s="267">
        <f t="shared" si="22"/>
        <v>2220162.9650972243</v>
      </c>
      <c r="AI52" s="157">
        <f t="shared" si="22"/>
        <v>2191998.60840739</v>
      </c>
      <c r="AJ52" s="158">
        <f t="shared" si="23"/>
        <v>98.73142840716645</v>
      </c>
    </row>
    <row r="53" spans="1:36" s="36" customFormat="1" ht="12.75">
      <c r="A53" s="57" t="s">
        <v>19</v>
      </c>
      <c r="B53" s="176" t="s">
        <v>128</v>
      </c>
      <c r="C53" s="35" t="s">
        <v>0</v>
      </c>
      <c r="D53" s="227">
        <v>385000</v>
      </c>
      <c r="E53" s="155">
        <v>374710</v>
      </c>
      <c r="F53" s="304">
        <f t="shared" si="15"/>
        <v>97.32727272727273</v>
      </c>
      <c r="G53" s="229">
        <v>24100</v>
      </c>
      <c r="H53" s="159">
        <v>23920</v>
      </c>
      <c r="I53" s="228">
        <f t="shared" si="16"/>
        <v>99.25311203319502</v>
      </c>
      <c r="J53" s="229">
        <v>41823</v>
      </c>
      <c r="K53" s="159">
        <v>43577.75191137321</v>
      </c>
      <c r="L53" s="228">
        <f t="shared" si="17"/>
        <v>104.19566246173926</v>
      </c>
      <c r="M53" s="237">
        <v>34000</v>
      </c>
      <c r="N53" s="157">
        <v>33900</v>
      </c>
      <c r="O53" s="236">
        <f t="shared" si="25"/>
        <v>99.70588235294117</v>
      </c>
      <c r="P53" s="311">
        <v>13062</v>
      </c>
      <c r="Q53" s="187">
        <v>13100</v>
      </c>
      <c r="R53" s="310">
        <f>Q53/P53</f>
        <v>1.0029092022661155</v>
      </c>
      <c r="S53" s="244">
        <v>19163</v>
      </c>
      <c r="T53" s="188">
        <v>19509</v>
      </c>
      <c r="U53" s="245">
        <v>101.80556280331889</v>
      </c>
      <c r="V53" s="259">
        <v>11500</v>
      </c>
      <c r="W53" s="189">
        <v>11700</v>
      </c>
      <c r="X53" s="314">
        <f t="shared" si="18"/>
        <v>101.73913043478261</v>
      </c>
      <c r="Y53" s="262">
        <v>7700</v>
      </c>
      <c r="Z53" s="162">
        <v>7900</v>
      </c>
      <c r="AA53" s="260">
        <v>102.6</v>
      </c>
      <c r="AB53" s="328">
        <v>1765.3633893742237</v>
      </c>
      <c r="AC53" s="191">
        <v>2669</v>
      </c>
      <c r="AD53" s="327">
        <f t="shared" si="19"/>
        <v>151.1870029742767</v>
      </c>
      <c r="AE53" s="235">
        <f t="shared" si="20"/>
        <v>153113.36338937422</v>
      </c>
      <c r="AF53" s="157">
        <f t="shared" si="20"/>
        <v>156275.75191137323</v>
      </c>
      <c r="AG53" s="158">
        <f t="shared" si="21"/>
        <v>102.06539027815418</v>
      </c>
      <c r="AH53" s="267">
        <f t="shared" si="22"/>
        <v>538113.3633893742</v>
      </c>
      <c r="AI53" s="157">
        <f t="shared" si="22"/>
        <v>530985.7519113732</v>
      </c>
      <c r="AJ53" s="158">
        <f t="shared" si="23"/>
        <v>98.67544425339916</v>
      </c>
    </row>
    <row r="54" spans="1:36" s="36" customFormat="1" ht="12.75">
      <c r="A54" s="57" t="s">
        <v>70</v>
      </c>
      <c r="B54" s="176" t="s">
        <v>129</v>
      </c>
      <c r="C54" s="35" t="s">
        <v>0</v>
      </c>
      <c r="D54" s="227">
        <v>105000</v>
      </c>
      <c r="E54" s="155">
        <v>103649</v>
      </c>
      <c r="F54" s="304">
        <f t="shared" si="15"/>
        <v>98.71333333333332</v>
      </c>
      <c r="G54" s="229">
        <v>4900</v>
      </c>
      <c r="H54" s="159">
        <v>4865</v>
      </c>
      <c r="I54" s="228">
        <f t="shared" si="16"/>
        <v>99.28571428571429</v>
      </c>
      <c r="J54" s="229">
        <v>4898</v>
      </c>
      <c r="K54" s="159">
        <v>5103.197709004465</v>
      </c>
      <c r="L54" s="228">
        <f t="shared" si="17"/>
        <v>104.18941831368853</v>
      </c>
      <c r="M54" s="237">
        <v>6000</v>
      </c>
      <c r="N54" s="157">
        <v>6000</v>
      </c>
      <c r="O54" s="236">
        <f t="shared" si="25"/>
        <v>100</v>
      </c>
      <c r="P54" s="311">
        <v>10</v>
      </c>
      <c r="Q54" s="187">
        <v>15</v>
      </c>
      <c r="R54" s="310">
        <f>Q54/P54</f>
        <v>1.5</v>
      </c>
      <c r="S54" s="244">
        <v>9321</v>
      </c>
      <c r="T54" s="188">
        <v>9544</v>
      </c>
      <c r="U54" s="245">
        <v>102.39244716232163</v>
      </c>
      <c r="V54" s="259">
        <v>3000</v>
      </c>
      <c r="W54" s="189">
        <v>3000</v>
      </c>
      <c r="X54" s="314">
        <f t="shared" si="18"/>
        <v>100</v>
      </c>
      <c r="Y54" s="262">
        <v>1150</v>
      </c>
      <c r="Z54" s="162">
        <v>1200</v>
      </c>
      <c r="AA54" s="260">
        <v>104.3</v>
      </c>
      <c r="AB54" s="328">
        <v>155.87783118942616</v>
      </c>
      <c r="AC54" s="191">
        <v>450</v>
      </c>
      <c r="AD54" s="327">
        <f t="shared" si="19"/>
        <v>288.6876193787622</v>
      </c>
      <c r="AE54" s="235">
        <f t="shared" si="20"/>
        <v>29434.877831189428</v>
      </c>
      <c r="AF54" s="157">
        <f t="shared" si="20"/>
        <v>30177.197709004464</v>
      </c>
      <c r="AG54" s="158">
        <f t="shared" si="21"/>
        <v>102.52190575436487</v>
      </c>
      <c r="AH54" s="267">
        <f t="shared" si="22"/>
        <v>134434.87783118943</v>
      </c>
      <c r="AI54" s="157">
        <f t="shared" si="22"/>
        <v>133826.19770900445</v>
      </c>
      <c r="AJ54" s="158">
        <f t="shared" si="23"/>
        <v>99.54723050148542</v>
      </c>
    </row>
    <row r="55" spans="1:36" s="36" customFormat="1" ht="12.75">
      <c r="A55" s="60" t="s">
        <v>32</v>
      </c>
      <c r="B55" s="61" t="s">
        <v>33</v>
      </c>
      <c r="C55" s="35" t="s">
        <v>0</v>
      </c>
      <c r="D55" s="305">
        <f>D57+D58</f>
        <v>1915000</v>
      </c>
      <c r="E55" s="163">
        <f>E57+E58</f>
        <v>1893645</v>
      </c>
      <c r="F55" s="228">
        <f t="shared" si="15"/>
        <v>98.88485639686684</v>
      </c>
      <c r="G55" s="229">
        <v>183300</v>
      </c>
      <c r="H55" s="159">
        <v>181952</v>
      </c>
      <c r="I55" s="228">
        <f t="shared" si="16"/>
        <v>99.2645935624659</v>
      </c>
      <c r="J55" s="229">
        <v>136975</v>
      </c>
      <c r="K55" s="159">
        <v>142719.98066082096</v>
      </c>
      <c r="L55" s="228">
        <f t="shared" si="17"/>
        <v>104.19418190240626</v>
      </c>
      <c r="M55" s="237">
        <v>263600</v>
      </c>
      <c r="N55" s="157">
        <f>+N57+N58</f>
        <v>251000</v>
      </c>
      <c r="O55" s="236">
        <f t="shared" si="25"/>
        <v>95.22003034901367</v>
      </c>
      <c r="P55" s="309">
        <v>40808</v>
      </c>
      <c r="Q55" s="187">
        <v>41092</v>
      </c>
      <c r="R55" s="310">
        <f>Q55/P55</f>
        <v>1.0069594197216232</v>
      </c>
      <c r="S55" s="244">
        <v>439320</v>
      </c>
      <c r="T55" s="188">
        <v>415000</v>
      </c>
      <c r="U55" s="245">
        <v>94.46417190203042</v>
      </c>
      <c r="V55" s="317">
        <f>SUM(V57:V58)</f>
        <v>102500</v>
      </c>
      <c r="W55" s="192">
        <f>SUM(W57:W58)</f>
        <v>103000</v>
      </c>
      <c r="X55" s="314">
        <f t="shared" si="18"/>
        <v>100.48780487804878</v>
      </c>
      <c r="Y55" s="262">
        <v>85600</v>
      </c>
      <c r="Z55" s="162">
        <v>86650</v>
      </c>
      <c r="AA55" s="260">
        <v>101.2</v>
      </c>
      <c r="AB55" s="329">
        <f>+AB57+AB58</f>
        <v>1737.1926969905926</v>
      </c>
      <c r="AC55" s="193">
        <f>+AC57+AC58</f>
        <v>11211</v>
      </c>
      <c r="AD55" s="327">
        <f t="shared" si="19"/>
        <v>645.3515502005769</v>
      </c>
      <c r="AE55" s="235">
        <f aca="true" t="shared" si="26" ref="AE55:AF73">SUM(G55,J55,M55,P55,S55,V55,Y55,AB55)</f>
        <v>1253840.1926969907</v>
      </c>
      <c r="AF55" s="157">
        <f t="shared" si="26"/>
        <v>1232624.9806608208</v>
      </c>
      <c r="AG55" s="158">
        <f t="shared" si="21"/>
        <v>98.30798117975974</v>
      </c>
      <c r="AH55" s="267">
        <f aca="true" t="shared" si="27" ref="AH55:AI73">SUM(AE55,D55)</f>
        <v>3168840.1926969904</v>
      </c>
      <c r="AI55" s="157">
        <f t="shared" si="27"/>
        <v>3126269.980660821</v>
      </c>
      <c r="AJ55" s="158">
        <f t="shared" si="23"/>
        <v>98.65659959330615</v>
      </c>
    </row>
    <row r="56" spans="1:36" s="36" customFormat="1" ht="12.75" customHeight="1">
      <c r="A56" s="60"/>
      <c r="B56" s="177" t="s">
        <v>2</v>
      </c>
      <c r="C56" s="35"/>
      <c r="D56" s="305"/>
      <c r="E56" s="163"/>
      <c r="F56" s="228"/>
      <c r="G56" s="229"/>
      <c r="H56" s="159"/>
      <c r="I56" s="228"/>
      <c r="J56" s="229"/>
      <c r="K56" s="159"/>
      <c r="L56" s="228"/>
      <c r="M56" s="237"/>
      <c r="N56" s="157"/>
      <c r="O56" s="239"/>
      <c r="P56" s="311"/>
      <c r="Q56" s="187"/>
      <c r="R56" s="310"/>
      <c r="S56" s="244"/>
      <c r="T56" s="188"/>
      <c r="U56" s="245"/>
      <c r="V56" s="318"/>
      <c r="W56" s="194"/>
      <c r="X56" s="314"/>
      <c r="Y56" s="261"/>
      <c r="Z56" s="156"/>
      <c r="AA56" s="260"/>
      <c r="AB56" s="329"/>
      <c r="AC56" s="193"/>
      <c r="AD56" s="327"/>
      <c r="AE56" s="235"/>
      <c r="AF56" s="157"/>
      <c r="AG56" s="158"/>
      <c r="AH56" s="267"/>
      <c r="AI56" s="157"/>
      <c r="AJ56" s="158"/>
    </row>
    <row r="57" spans="1:36" ht="12.75" customHeight="1">
      <c r="A57" s="55" t="s">
        <v>73</v>
      </c>
      <c r="B57" s="177" t="s">
        <v>80</v>
      </c>
      <c r="C57" s="35" t="s">
        <v>0</v>
      </c>
      <c r="D57" s="305">
        <v>1809000</v>
      </c>
      <c r="E57" s="163">
        <v>1788000</v>
      </c>
      <c r="F57" s="228">
        <f t="shared" si="15"/>
        <v>98.8391376451078</v>
      </c>
      <c r="G57" s="229">
        <v>174880</v>
      </c>
      <c r="H57" s="159">
        <v>173592</v>
      </c>
      <c r="I57" s="228">
        <f t="shared" si="16"/>
        <v>99.26349496797803</v>
      </c>
      <c r="J57" s="229">
        <v>129588</v>
      </c>
      <c r="K57" s="159">
        <v>135023.82917260597</v>
      </c>
      <c r="L57" s="228">
        <f t="shared" si="17"/>
        <v>104.19470103142727</v>
      </c>
      <c r="M57" s="229">
        <v>251442</v>
      </c>
      <c r="N57" s="160">
        <v>238500</v>
      </c>
      <c r="O57" s="236">
        <f aca="true" t="shared" si="28" ref="O57:O62">+N57/M57*100</f>
        <v>94.85288853890758</v>
      </c>
      <c r="P57" s="311">
        <v>39079</v>
      </c>
      <c r="Q57" s="187">
        <v>39352</v>
      </c>
      <c r="R57" s="310">
        <f aca="true" t="shared" si="29" ref="R57:R62">Q57/P57</f>
        <v>1.0069858491773076</v>
      </c>
      <c r="S57" s="246">
        <v>414371</v>
      </c>
      <c r="T57" s="77">
        <v>394250</v>
      </c>
      <c r="U57" s="247">
        <v>95.14420652024394</v>
      </c>
      <c r="V57" s="319">
        <v>98500</v>
      </c>
      <c r="W57" s="164">
        <v>98900</v>
      </c>
      <c r="X57" s="320">
        <f t="shared" si="18"/>
        <v>100.40609137055837</v>
      </c>
      <c r="Y57" s="262">
        <v>81000</v>
      </c>
      <c r="Z57" s="162">
        <v>82000</v>
      </c>
      <c r="AA57" s="260">
        <v>101.2</v>
      </c>
      <c r="AB57" s="329">
        <v>1727.802466196049</v>
      </c>
      <c r="AC57" s="193">
        <v>10721</v>
      </c>
      <c r="AD57" s="327">
        <f t="shared" si="19"/>
        <v>620.4991722001349</v>
      </c>
      <c r="AE57" s="235">
        <f t="shared" si="26"/>
        <v>1190587.802466196</v>
      </c>
      <c r="AF57" s="157">
        <f t="shared" si="26"/>
        <v>1172338.829172606</v>
      </c>
      <c r="AG57" s="158">
        <f t="shared" si="21"/>
        <v>98.46722994677177</v>
      </c>
      <c r="AH57" s="267">
        <f t="shared" si="27"/>
        <v>2999587.802466196</v>
      </c>
      <c r="AI57" s="157">
        <f t="shared" si="27"/>
        <v>2960338.829172606</v>
      </c>
      <c r="AJ57" s="158">
        <f t="shared" si="23"/>
        <v>98.69152110628933</v>
      </c>
    </row>
    <row r="58" spans="1:36" s="36" customFormat="1" ht="12.75">
      <c r="A58" s="55" t="s">
        <v>74</v>
      </c>
      <c r="B58" s="177" t="s">
        <v>81</v>
      </c>
      <c r="C58" s="35" t="s">
        <v>0</v>
      </c>
      <c r="D58" s="305">
        <v>106000</v>
      </c>
      <c r="E58" s="163">
        <v>105645</v>
      </c>
      <c r="F58" s="228">
        <f t="shared" si="15"/>
        <v>99.66509433962264</v>
      </c>
      <c r="G58" s="229">
        <v>8420</v>
      </c>
      <c r="H58" s="159">
        <v>8360</v>
      </c>
      <c r="I58" s="228">
        <f t="shared" si="16"/>
        <v>99.2874109263658</v>
      </c>
      <c r="J58" s="229">
        <v>7387</v>
      </c>
      <c r="K58" s="159">
        <v>7696.151488214999</v>
      </c>
      <c r="L58" s="228">
        <f t="shared" si="17"/>
        <v>104.18507497245157</v>
      </c>
      <c r="M58" s="229">
        <v>12158</v>
      </c>
      <c r="N58" s="160">
        <v>12500</v>
      </c>
      <c r="O58" s="236">
        <f t="shared" si="28"/>
        <v>102.81296265833195</v>
      </c>
      <c r="P58" s="311">
        <v>1729</v>
      </c>
      <c r="Q58" s="187">
        <v>1740</v>
      </c>
      <c r="R58" s="310">
        <f t="shared" si="29"/>
        <v>1.006362058993638</v>
      </c>
      <c r="S58" s="246">
        <v>24949</v>
      </c>
      <c r="T58" s="77">
        <v>20750</v>
      </c>
      <c r="U58" s="247">
        <v>83.16966611888252</v>
      </c>
      <c r="V58" s="319">
        <v>4000</v>
      </c>
      <c r="W58" s="164">
        <v>4100</v>
      </c>
      <c r="X58" s="320">
        <f t="shared" si="18"/>
        <v>102.5</v>
      </c>
      <c r="Y58" s="262">
        <v>4600</v>
      </c>
      <c r="Z58" s="162">
        <v>4650</v>
      </c>
      <c r="AA58" s="260">
        <v>101.1</v>
      </c>
      <c r="AB58" s="329">
        <v>9.390230794543744</v>
      </c>
      <c r="AC58" s="193">
        <v>490</v>
      </c>
      <c r="AD58" s="327">
        <f t="shared" si="19"/>
        <v>5218.189102281893</v>
      </c>
      <c r="AE58" s="235">
        <f t="shared" si="26"/>
        <v>63252.39023079455</v>
      </c>
      <c r="AF58" s="157">
        <f t="shared" si="26"/>
        <v>60286.151488215</v>
      </c>
      <c r="AG58" s="158">
        <f t="shared" si="21"/>
        <v>95.3104716963954</v>
      </c>
      <c r="AH58" s="267">
        <f t="shared" si="27"/>
        <v>169252.39023079455</v>
      </c>
      <c r="AI58" s="157">
        <f t="shared" si="27"/>
        <v>165931.151488215</v>
      </c>
      <c r="AJ58" s="158">
        <f t="shared" si="23"/>
        <v>98.03770053820175</v>
      </c>
    </row>
    <row r="59" spans="1:36" s="36" customFormat="1" ht="12.75">
      <c r="A59" s="60" t="s">
        <v>4</v>
      </c>
      <c r="B59" s="61" t="s">
        <v>34</v>
      </c>
      <c r="C59" s="35" t="s">
        <v>0</v>
      </c>
      <c r="D59" s="305">
        <v>14500</v>
      </c>
      <c r="E59" s="163">
        <v>13950</v>
      </c>
      <c r="F59" s="228">
        <f t="shared" si="15"/>
        <v>96.20689655172414</v>
      </c>
      <c r="G59" s="229">
        <v>3080</v>
      </c>
      <c r="H59" s="159">
        <v>3058</v>
      </c>
      <c r="I59" s="228">
        <f t="shared" si="16"/>
        <v>99.28571428571429</v>
      </c>
      <c r="J59" s="229">
        <v>715</v>
      </c>
      <c r="K59" s="159">
        <v>745</v>
      </c>
      <c r="L59" s="228">
        <f t="shared" si="17"/>
        <v>104.19580419580419</v>
      </c>
      <c r="M59" s="237">
        <v>5000</v>
      </c>
      <c r="N59" s="157">
        <v>4950</v>
      </c>
      <c r="O59" s="236">
        <f t="shared" si="28"/>
        <v>99</v>
      </c>
      <c r="P59" s="311">
        <v>153</v>
      </c>
      <c r="Q59" s="187">
        <v>153</v>
      </c>
      <c r="R59" s="310">
        <f t="shared" si="29"/>
        <v>1</v>
      </c>
      <c r="S59" s="248">
        <v>4658</v>
      </c>
      <c r="T59" s="195">
        <v>4658</v>
      </c>
      <c r="U59" s="245">
        <v>100</v>
      </c>
      <c r="V59" s="259">
        <v>9200</v>
      </c>
      <c r="W59" s="189">
        <v>9300</v>
      </c>
      <c r="X59" s="314">
        <f t="shared" si="18"/>
        <v>101.08695652173913</v>
      </c>
      <c r="Y59" s="262">
        <v>2000</v>
      </c>
      <c r="Z59" s="162">
        <v>2020</v>
      </c>
      <c r="AA59" s="260">
        <v>101</v>
      </c>
      <c r="AB59" s="328">
        <v>253.53623145268108</v>
      </c>
      <c r="AC59" s="191">
        <v>406</v>
      </c>
      <c r="AD59" s="327">
        <f t="shared" si="19"/>
        <v>160.13490366790992</v>
      </c>
      <c r="AE59" s="235">
        <f t="shared" si="26"/>
        <v>25059.536231452683</v>
      </c>
      <c r="AF59" s="157">
        <f t="shared" si="26"/>
        <v>25290</v>
      </c>
      <c r="AG59" s="158">
        <f t="shared" si="21"/>
        <v>100.91966493880304</v>
      </c>
      <c r="AH59" s="267">
        <f t="shared" si="27"/>
        <v>39559.53623145269</v>
      </c>
      <c r="AI59" s="157">
        <f t="shared" si="27"/>
        <v>39240</v>
      </c>
      <c r="AJ59" s="158">
        <f t="shared" si="23"/>
        <v>99.19226497099672</v>
      </c>
    </row>
    <row r="60" spans="1:36" s="36" customFormat="1" ht="12.75" customHeight="1">
      <c r="A60" s="60" t="s">
        <v>35</v>
      </c>
      <c r="B60" s="61" t="s">
        <v>130</v>
      </c>
      <c r="C60" s="35" t="s">
        <v>0</v>
      </c>
      <c r="D60" s="305">
        <v>1090000</v>
      </c>
      <c r="E60" s="163">
        <v>1086000</v>
      </c>
      <c r="F60" s="228">
        <f t="shared" si="15"/>
        <v>99.63302752293578</v>
      </c>
      <c r="G60" s="229">
        <v>67200</v>
      </c>
      <c r="H60" s="159">
        <v>66700</v>
      </c>
      <c r="I60" s="228">
        <f t="shared" si="16"/>
        <v>99.25595238095238</v>
      </c>
      <c r="J60" s="229">
        <v>85275</v>
      </c>
      <c r="K60" s="159">
        <v>88852.08960890451</v>
      </c>
      <c r="L60" s="228">
        <f t="shared" si="17"/>
        <v>104.19476940358197</v>
      </c>
      <c r="M60" s="237">
        <v>33000</v>
      </c>
      <c r="N60" s="157">
        <v>33000</v>
      </c>
      <c r="O60" s="236">
        <f t="shared" si="28"/>
        <v>100</v>
      </c>
      <c r="P60" s="311">
        <v>19490</v>
      </c>
      <c r="Q60" s="187">
        <v>19700</v>
      </c>
      <c r="R60" s="310">
        <f t="shared" si="29"/>
        <v>1.0107747562852745</v>
      </c>
      <c r="S60" s="248">
        <v>109632</v>
      </c>
      <c r="T60" s="195">
        <v>110870</v>
      </c>
      <c r="U60" s="245">
        <v>101.12923234092234</v>
      </c>
      <c r="V60" s="317">
        <v>46900</v>
      </c>
      <c r="W60" s="192">
        <v>47400</v>
      </c>
      <c r="X60" s="314">
        <f t="shared" si="18"/>
        <v>101.06609808102345</v>
      </c>
      <c r="Y60" s="262">
        <v>34000</v>
      </c>
      <c r="Z60" s="162">
        <v>34800</v>
      </c>
      <c r="AA60" s="260">
        <v>102.4</v>
      </c>
      <c r="AB60" s="329">
        <v>4216.213626750141</v>
      </c>
      <c r="AC60" s="193">
        <v>7141</v>
      </c>
      <c r="AD60" s="327">
        <f t="shared" si="19"/>
        <v>169.36997581653102</v>
      </c>
      <c r="AE60" s="235">
        <f t="shared" si="26"/>
        <v>399713.21362675016</v>
      </c>
      <c r="AF60" s="157">
        <f t="shared" si="26"/>
        <v>408463.0896089045</v>
      </c>
      <c r="AG60" s="158">
        <f t="shared" si="21"/>
        <v>102.18903846154181</v>
      </c>
      <c r="AH60" s="267">
        <f t="shared" si="27"/>
        <v>1489713.2136267503</v>
      </c>
      <c r="AI60" s="157">
        <f t="shared" si="27"/>
        <v>1494463.0896089044</v>
      </c>
      <c r="AJ60" s="158">
        <f t="shared" si="23"/>
        <v>100.31884499235866</v>
      </c>
    </row>
    <row r="61" spans="1:36" s="36" customFormat="1" ht="21.75">
      <c r="A61" s="60" t="s">
        <v>36</v>
      </c>
      <c r="B61" s="61" t="s">
        <v>131</v>
      </c>
      <c r="C61" s="35" t="s">
        <v>0</v>
      </c>
      <c r="D61" s="305">
        <v>1250000</v>
      </c>
      <c r="E61" s="163">
        <v>1226000</v>
      </c>
      <c r="F61" s="228">
        <f t="shared" si="15"/>
        <v>98.08</v>
      </c>
      <c r="G61" s="229">
        <v>79900</v>
      </c>
      <c r="H61" s="159">
        <v>79310</v>
      </c>
      <c r="I61" s="228">
        <f t="shared" si="16"/>
        <v>99.26157697121401</v>
      </c>
      <c r="J61" s="229">
        <v>100031</v>
      </c>
      <c r="K61" s="159">
        <v>104226.81674233348</v>
      </c>
      <c r="L61" s="228">
        <f t="shared" si="17"/>
        <v>104.19451644223639</v>
      </c>
      <c r="M61" s="237">
        <v>80000</v>
      </c>
      <c r="N61" s="157">
        <v>80000</v>
      </c>
      <c r="O61" s="236">
        <f t="shared" si="28"/>
        <v>100</v>
      </c>
      <c r="P61" s="311">
        <v>20752</v>
      </c>
      <c r="Q61" s="187">
        <v>21000</v>
      </c>
      <c r="R61" s="310">
        <f t="shared" si="29"/>
        <v>1.0119506553585196</v>
      </c>
      <c r="S61" s="244">
        <v>142144</v>
      </c>
      <c r="T61" s="188">
        <v>145015</v>
      </c>
      <c r="U61" s="245">
        <v>102.01978275551554</v>
      </c>
      <c r="V61" s="317">
        <v>52900</v>
      </c>
      <c r="W61" s="192">
        <v>53500</v>
      </c>
      <c r="X61" s="314">
        <f t="shared" si="18"/>
        <v>101.13421550094517</v>
      </c>
      <c r="Y61" s="262">
        <v>44000</v>
      </c>
      <c r="Z61" s="162">
        <v>45500</v>
      </c>
      <c r="AA61" s="260">
        <v>103.4</v>
      </c>
      <c r="AB61" s="329">
        <v>8609.902615517158</v>
      </c>
      <c r="AC61" s="193">
        <v>15776</v>
      </c>
      <c r="AD61" s="327">
        <f t="shared" si="19"/>
        <v>183.23087617237127</v>
      </c>
      <c r="AE61" s="235">
        <f t="shared" si="26"/>
        <v>528336.9026155171</v>
      </c>
      <c r="AF61" s="157">
        <f t="shared" si="26"/>
        <v>544327.8167423335</v>
      </c>
      <c r="AG61" s="158">
        <f t="shared" si="21"/>
        <v>103.02665099629682</v>
      </c>
      <c r="AH61" s="267">
        <f t="shared" si="27"/>
        <v>1778336.9026155171</v>
      </c>
      <c r="AI61" s="157">
        <f t="shared" si="27"/>
        <v>1770327.8167423336</v>
      </c>
      <c r="AJ61" s="158">
        <f t="shared" si="23"/>
        <v>99.54963056429837</v>
      </c>
    </row>
    <row r="62" spans="1:36" ht="12.75">
      <c r="A62" s="60" t="s">
        <v>5</v>
      </c>
      <c r="B62" s="61" t="s">
        <v>37</v>
      </c>
      <c r="C62" s="35" t="s">
        <v>0</v>
      </c>
      <c r="D62" s="305">
        <f>D64+D67</f>
        <v>22750000</v>
      </c>
      <c r="E62" s="163">
        <f>E64+E67</f>
        <v>21722000</v>
      </c>
      <c r="F62" s="228">
        <f t="shared" si="15"/>
        <v>95.48131868131868</v>
      </c>
      <c r="G62" s="229">
        <v>1932630</v>
      </c>
      <c r="H62" s="159">
        <v>1997728</v>
      </c>
      <c r="I62" s="228">
        <f t="shared" si="16"/>
        <v>103.36836331837962</v>
      </c>
      <c r="J62" s="229">
        <v>2272906</v>
      </c>
      <c r="K62" s="159">
        <v>2344466</v>
      </c>
      <c r="L62" s="228">
        <f t="shared" si="17"/>
        <v>103.14839241042084</v>
      </c>
      <c r="M62" s="235">
        <f>+M64+M67</f>
        <v>1904000</v>
      </c>
      <c r="N62" s="157">
        <f>+N64+N67</f>
        <v>1867798</v>
      </c>
      <c r="O62" s="236">
        <f t="shared" si="28"/>
        <v>98.09863445378151</v>
      </c>
      <c r="P62" s="309">
        <v>457079</v>
      </c>
      <c r="Q62" s="187">
        <v>455400</v>
      </c>
      <c r="R62" s="310">
        <f t="shared" si="29"/>
        <v>0.9963266743823278</v>
      </c>
      <c r="S62" s="244">
        <v>3679909</v>
      </c>
      <c r="T62" s="188">
        <v>3706104</v>
      </c>
      <c r="U62" s="245">
        <v>100.71183825469596</v>
      </c>
      <c r="V62" s="317">
        <f>V64+V67</f>
        <v>1131800</v>
      </c>
      <c r="W62" s="192">
        <f>W64+W67</f>
        <v>1146400</v>
      </c>
      <c r="X62" s="314">
        <f t="shared" si="18"/>
        <v>101.28998056193674</v>
      </c>
      <c r="Y62" s="262">
        <v>1136000</v>
      </c>
      <c r="Z62" s="162">
        <v>1170000</v>
      </c>
      <c r="AA62" s="263">
        <v>103</v>
      </c>
      <c r="AB62" s="329">
        <f>+AB64+AB67</f>
        <v>44333.15762719992</v>
      </c>
      <c r="AC62" s="193">
        <f>+AC64+AC67</f>
        <v>144272</v>
      </c>
      <c r="AD62" s="327">
        <f t="shared" si="19"/>
        <v>325.42685367280075</v>
      </c>
      <c r="AE62" s="235">
        <f t="shared" si="26"/>
        <v>12558657.1576272</v>
      </c>
      <c r="AF62" s="157">
        <f t="shared" si="26"/>
        <v>12832168</v>
      </c>
      <c r="AG62" s="158">
        <f t="shared" si="21"/>
        <v>102.17786694023006</v>
      </c>
      <c r="AH62" s="267">
        <f t="shared" si="27"/>
        <v>35308657.1576272</v>
      </c>
      <c r="AI62" s="157">
        <f t="shared" si="27"/>
        <v>34554168</v>
      </c>
      <c r="AJ62" s="158">
        <f t="shared" si="23"/>
        <v>97.86316099686555</v>
      </c>
    </row>
    <row r="63" spans="1:36" ht="12.75" customHeight="1">
      <c r="A63" s="60"/>
      <c r="B63" s="177" t="s">
        <v>2</v>
      </c>
      <c r="C63" s="35"/>
      <c r="D63" s="305"/>
      <c r="E63" s="163"/>
      <c r="F63" s="228"/>
      <c r="G63" s="229"/>
      <c r="H63" s="159"/>
      <c r="I63" s="228"/>
      <c r="J63" s="229"/>
      <c r="K63" s="159"/>
      <c r="L63" s="228"/>
      <c r="M63" s="235"/>
      <c r="N63" s="157"/>
      <c r="O63" s="239"/>
      <c r="P63" s="311"/>
      <c r="Q63" s="187"/>
      <c r="R63" s="310"/>
      <c r="S63" s="249"/>
      <c r="T63" s="196"/>
      <c r="U63" s="250"/>
      <c r="V63" s="318"/>
      <c r="W63" s="194"/>
      <c r="X63" s="314"/>
      <c r="Y63" s="261"/>
      <c r="Z63" s="156"/>
      <c r="AA63" s="263"/>
      <c r="AB63" s="329"/>
      <c r="AC63" s="193"/>
      <c r="AD63" s="327"/>
      <c r="AE63" s="235"/>
      <c r="AF63" s="157"/>
      <c r="AG63" s="158"/>
      <c r="AH63" s="267"/>
      <c r="AI63" s="157"/>
      <c r="AJ63" s="158"/>
    </row>
    <row r="64" spans="1:36" ht="12.75" customHeight="1">
      <c r="A64" s="57" t="s">
        <v>38</v>
      </c>
      <c r="B64" s="176" t="s">
        <v>132</v>
      </c>
      <c r="C64" s="35" t="s">
        <v>0</v>
      </c>
      <c r="D64" s="305">
        <f>D65+D66</f>
        <v>15633000</v>
      </c>
      <c r="E64" s="163">
        <f>E65+E66</f>
        <v>15096000</v>
      </c>
      <c r="F64" s="228">
        <f t="shared" si="15"/>
        <v>96.56495874112454</v>
      </c>
      <c r="G64" s="229">
        <v>1239850</v>
      </c>
      <c r="H64" s="159">
        <v>1281612</v>
      </c>
      <c r="I64" s="228">
        <f t="shared" si="16"/>
        <v>103.36831068274388</v>
      </c>
      <c r="J64" s="229">
        <v>1551687</v>
      </c>
      <c r="K64" s="159">
        <v>1588133.5299836844</v>
      </c>
      <c r="L64" s="228">
        <f t="shared" si="17"/>
        <v>102.3488325921197</v>
      </c>
      <c r="M64" s="235">
        <f>+M65+M66</f>
        <v>1247000</v>
      </c>
      <c r="N64" s="157">
        <f>+N65+N66</f>
        <v>1222798</v>
      </c>
      <c r="O64" s="236">
        <f aca="true" t="shared" si="30" ref="O64:O73">+N64/M64*100</f>
        <v>98.05918203688854</v>
      </c>
      <c r="P64" s="309">
        <v>288440</v>
      </c>
      <c r="Q64" s="187">
        <v>286900</v>
      </c>
      <c r="R64" s="310">
        <f aca="true" t="shared" si="31" ref="R64:R73">Q64/P64</f>
        <v>0.994660934683123</v>
      </c>
      <c r="S64" s="251">
        <v>2488009</v>
      </c>
      <c r="T64" s="197">
        <v>2505736</v>
      </c>
      <c r="U64" s="252">
        <v>100.71249742263795</v>
      </c>
      <c r="V64" s="259">
        <f>SUM(V65:V66)</f>
        <v>806200</v>
      </c>
      <c r="W64" s="189">
        <f>SUM(W65:W66)</f>
        <v>816900</v>
      </c>
      <c r="X64" s="314">
        <f t="shared" si="18"/>
        <v>101.32721409079633</v>
      </c>
      <c r="Y64" s="262">
        <v>798000</v>
      </c>
      <c r="Z64" s="162">
        <v>822000</v>
      </c>
      <c r="AA64" s="263">
        <v>103</v>
      </c>
      <c r="AB64" s="328">
        <f>+AB65+AB66</f>
        <v>43153.74463940523</v>
      </c>
      <c r="AC64" s="191">
        <f>+AC65+AC66</f>
        <v>139248</v>
      </c>
      <c r="AD64" s="327">
        <f t="shared" si="19"/>
        <v>322.6788339310134</v>
      </c>
      <c r="AE64" s="235">
        <f t="shared" si="26"/>
        <v>8462339.744639406</v>
      </c>
      <c r="AF64" s="157">
        <f t="shared" si="26"/>
        <v>8663327.529983684</v>
      </c>
      <c r="AG64" s="158">
        <f t="shared" si="21"/>
        <v>102.37508527675926</v>
      </c>
      <c r="AH64" s="267">
        <f t="shared" si="27"/>
        <v>24095339.744639404</v>
      </c>
      <c r="AI64" s="157">
        <f t="shared" si="27"/>
        <v>23759327.529983684</v>
      </c>
      <c r="AJ64" s="158">
        <f t="shared" si="23"/>
        <v>98.60548878655892</v>
      </c>
    </row>
    <row r="65" spans="1:36" ht="12.75" customHeight="1">
      <c r="A65" s="57" t="s">
        <v>39</v>
      </c>
      <c r="B65" s="178" t="s">
        <v>40</v>
      </c>
      <c r="C65" s="35" t="s">
        <v>28</v>
      </c>
      <c r="D65" s="305">
        <v>7408000</v>
      </c>
      <c r="E65" s="163">
        <v>7154000</v>
      </c>
      <c r="F65" s="228">
        <f t="shared" si="15"/>
        <v>96.57127429805615</v>
      </c>
      <c r="G65" s="229">
        <v>544850</v>
      </c>
      <c r="H65" s="159">
        <v>563206</v>
      </c>
      <c r="I65" s="228">
        <f t="shared" si="16"/>
        <v>103.36900064237864</v>
      </c>
      <c r="J65" s="229">
        <v>670287</v>
      </c>
      <c r="K65" s="159">
        <v>678983.7635770206</v>
      </c>
      <c r="L65" s="228">
        <f t="shared" si="17"/>
        <v>101.29746863314082</v>
      </c>
      <c r="M65" s="229">
        <v>532000</v>
      </c>
      <c r="N65" s="160">
        <v>523000</v>
      </c>
      <c r="O65" s="236">
        <f t="shared" si="30"/>
        <v>98.30827067669173</v>
      </c>
      <c r="P65" s="311">
        <v>166685</v>
      </c>
      <c r="Q65" s="187">
        <v>165800</v>
      </c>
      <c r="R65" s="310">
        <f t="shared" si="31"/>
        <v>0.994690584035756</v>
      </c>
      <c r="S65" s="246">
        <v>1042750</v>
      </c>
      <c r="T65" s="77">
        <v>1050325</v>
      </c>
      <c r="U65" s="247">
        <v>100.72644449772237</v>
      </c>
      <c r="V65" s="315">
        <v>321100</v>
      </c>
      <c r="W65" s="161">
        <v>325000</v>
      </c>
      <c r="X65" s="316">
        <f t="shared" si="18"/>
        <v>101.21457489878543</v>
      </c>
      <c r="Y65" s="262">
        <v>335000</v>
      </c>
      <c r="Z65" s="162">
        <v>345000</v>
      </c>
      <c r="AA65" s="263">
        <v>103</v>
      </c>
      <c r="AB65" s="328">
        <v>11639.191069836972</v>
      </c>
      <c r="AC65" s="191">
        <v>59684</v>
      </c>
      <c r="AD65" s="327">
        <f t="shared" si="19"/>
        <v>512.7847772399872</v>
      </c>
      <c r="AE65" s="235">
        <f t="shared" si="26"/>
        <v>3624311.191069837</v>
      </c>
      <c r="AF65" s="157">
        <f t="shared" si="26"/>
        <v>3710998.7635770207</v>
      </c>
      <c r="AG65" s="158">
        <f t="shared" si="21"/>
        <v>102.39183579822777</v>
      </c>
      <c r="AH65" s="267">
        <f t="shared" si="27"/>
        <v>11032311.191069838</v>
      </c>
      <c r="AI65" s="157">
        <f t="shared" si="27"/>
        <v>10864998.763577022</v>
      </c>
      <c r="AJ65" s="158">
        <f t="shared" si="23"/>
        <v>98.48343266795948</v>
      </c>
    </row>
    <row r="66" spans="1:36" s="36" customFormat="1" ht="14.25" customHeight="1">
      <c r="A66" s="57" t="s">
        <v>41</v>
      </c>
      <c r="B66" s="178" t="s">
        <v>42</v>
      </c>
      <c r="C66" s="35" t="s">
        <v>28</v>
      </c>
      <c r="D66" s="305">
        <v>8225000</v>
      </c>
      <c r="E66" s="163">
        <v>7942000</v>
      </c>
      <c r="F66" s="228">
        <f t="shared" si="15"/>
        <v>96.55927051671732</v>
      </c>
      <c r="G66" s="229">
        <v>695000</v>
      </c>
      <c r="H66" s="159">
        <v>718406</v>
      </c>
      <c r="I66" s="228">
        <f t="shared" si="16"/>
        <v>103.36776978417265</v>
      </c>
      <c r="J66" s="229">
        <v>881400</v>
      </c>
      <c r="K66" s="159">
        <v>909149.7664066639</v>
      </c>
      <c r="L66" s="228">
        <f t="shared" si="17"/>
        <v>103.14837376975991</v>
      </c>
      <c r="M66" s="229">
        <v>715000</v>
      </c>
      <c r="N66" s="160">
        <v>699798</v>
      </c>
      <c r="O66" s="236">
        <f t="shared" si="30"/>
        <v>97.87384615384616</v>
      </c>
      <c r="P66" s="311">
        <v>121755</v>
      </c>
      <c r="Q66" s="187">
        <v>121100</v>
      </c>
      <c r="R66" s="310">
        <f t="shared" si="31"/>
        <v>0.9946203441337111</v>
      </c>
      <c r="S66" s="246">
        <v>1445259</v>
      </c>
      <c r="T66" s="77">
        <v>1455411</v>
      </c>
      <c r="U66" s="247">
        <v>100.70243465012155</v>
      </c>
      <c r="V66" s="315">
        <v>485100</v>
      </c>
      <c r="W66" s="161">
        <v>491900</v>
      </c>
      <c r="X66" s="316">
        <f t="shared" si="18"/>
        <v>101.40177283034426</v>
      </c>
      <c r="Y66" s="262">
        <v>463000</v>
      </c>
      <c r="Z66" s="162">
        <v>477000</v>
      </c>
      <c r="AA66" s="263">
        <v>103</v>
      </c>
      <c r="AB66" s="328">
        <v>31514.55356956826</v>
      </c>
      <c r="AC66" s="191">
        <v>79564</v>
      </c>
      <c r="AD66" s="327">
        <f t="shared" si="19"/>
        <v>252.4674824422398</v>
      </c>
      <c r="AE66" s="235">
        <f t="shared" si="26"/>
        <v>4838028.553569568</v>
      </c>
      <c r="AF66" s="157">
        <f t="shared" si="26"/>
        <v>4952328.766406664</v>
      </c>
      <c r="AG66" s="158">
        <f t="shared" si="21"/>
        <v>102.36253696255602</v>
      </c>
      <c r="AH66" s="267">
        <f t="shared" si="27"/>
        <v>13063028.553569568</v>
      </c>
      <c r="AI66" s="157">
        <f t="shared" si="27"/>
        <v>12894328.766406663</v>
      </c>
      <c r="AJ66" s="158">
        <f t="shared" si="23"/>
        <v>98.70857063144972</v>
      </c>
    </row>
    <row r="67" spans="1:36" ht="12.75">
      <c r="A67" s="57" t="s">
        <v>43</v>
      </c>
      <c r="B67" s="176" t="s">
        <v>44</v>
      </c>
      <c r="C67" s="35" t="s">
        <v>0</v>
      </c>
      <c r="D67" s="305">
        <v>7117000</v>
      </c>
      <c r="E67" s="163">
        <v>6626000</v>
      </c>
      <c r="F67" s="228">
        <f t="shared" si="15"/>
        <v>93.10102571308136</v>
      </c>
      <c r="G67" s="229">
        <v>692780</v>
      </c>
      <c r="H67" s="159">
        <v>716116</v>
      </c>
      <c r="I67" s="228">
        <f t="shared" si="16"/>
        <v>103.3684575189815</v>
      </c>
      <c r="J67" s="229">
        <v>721219</v>
      </c>
      <c r="K67" s="159">
        <v>756331.9470051932</v>
      </c>
      <c r="L67" s="228">
        <f t="shared" si="17"/>
        <v>104.86855546029614</v>
      </c>
      <c r="M67" s="237">
        <v>657000</v>
      </c>
      <c r="N67" s="157">
        <v>645000</v>
      </c>
      <c r="O67" s="236">
        <f t="shared" si="30"/>
        <v>98.17351598173516</v>
      </c>
      <c r="P67" s="311">
        <v>168639</v>
      </c>
      <c r="Q67" s="187">
        <v>168500</v>
      </c>
      <c r="R67" s="310">
        <f t="shared" si="31"/>
        <v>0.9991757541256767</v>
      </c>
      <c r="S67" s="246">
        <v>1191900</v>
      </c>
      <c r="T67" s="77">
        <v>1200368</v>
      </c>
      <c r="U67" s="247">
        <v>100.71046228710463</v>
      </c>
      <c r="V67" s="259">
        <v>325600</v>
      </c>
      <c r="W67" s="189">
        <v>329500</v>
      </c>
      <c r="X67" s="314">
        <f t="shared" si="18"/>
        <v>101.1977886977887</v>
      </c>
      <c r="Y67" s="262">
        <v>338000</v>
      </c>
      <c r="Z67" s="162">
        <v>348000</v>
      </c>
      <c r="AA67" s="263">
        <v>103</v>
      </c>
      <c r="AB67" s="328">
        <v>1179.4129877946943</v>
      </c>
      <c r="AC67" s="191">
        <v>5024</v>
      </c>
      <c r="AD67" s="327">
        <f t="shared" si="19"/>
        <v>425.9746205944402</v>
      </c>
      <c r="AE67" s="235">
        <f t="shared" si="26"/>
        <v>4096317.4129877947</v>
      </c>
      <c r="AF67" s="157">
        <f t="shared" si="26"/>
        <v>4168839.947005193</v>
      </c>
      <c r="AG67" s="158">
        <f t="shared" si="21"/>
        <v>101.77043248131746</v>
      </c>
      <c r="AH67" s="267">
        <f t="shared" si="27"/>
        <v>11213317.412987795</v>
      </c>
      <c r="AI67" s="157">
        <f t="shared" si="27"/>
        <v>10794839.947005194</v>
      </c>
      <c r="AJ67" s="158">
        <f t="shared" si="23"/>
        <v>96.26803156844646</v>
      </c>
    </row>
    <row r="68" spans="1:36" ht="12.75">
      <c r="A68" s="61" t="s">
        <v>6</v>
      </c>
      <c r="B68" s="61" t="s">
        <v>45</v>
      </c>
      <c r="C68" s="35" t="s">
        <v>0</v>
      </c>
      <c r="D68" s="306">
        <f>D69+D72</f>
        <v>4160000</v>
      </c>
      <c r="E68" s="165">
        <f>E69+E72</f>
        <v>4036000</v>
      </c>
      <c r="F68" s="228">
        <f t="shared" si="15"/>
        <v>97.01923076923077</v>
      </c>
      <c r="G68" s="230">
        <v>305000</v>
      </c>
      <c r="H68" s="159">
        <v>315849</v>
      </c>
      <c r="I68" s="228">
        <f t="shared" si="16"/>
        <v>103.55704918032787</v>
      </c>
      <c r="J68" s="230">
        <v>341990</v>
      </c>
      <c r="K68" s="159">
        <v>354783.8990725227</v>
      </c>
      <c r="L68" s="228">
        <f t="shared" si="17"/>
        <v>103.74101554797588</v>
      </c>
      <c r="M68" s="235">
        <f>+M69+M72</f>
        <v>289000</v>
      </c>
      <c r="N68" s="157">
        <f>+N69+N72</f>
        <v>281000</v>
      </c>
      <c r="O68" s="236">
        <f t="shared" si="30"/>
        <v>97.23183391003461</v>
      </c>
      <c r="P68" s="309">
        <v>75418</v>
      </c>
      <c r="Q68" s="187">
        <v>77200</v>
      </c>
      <c r="R68" s="310">
        <f t="shared" si="31"/>
        <v>1.0236283115436633</v>
      </c>
      <c r="S68" s="253">
        <v>553534</v>
      </c>
      <c r="T68" s="198">
        <v>568094</v>
      </c>
      <c r="U68" s="254">
        <v>102.6303713954337</v>
      </c>
      <c r="V68" s="321">
        <f>V69+V72</f>
        <v>177400</v>
      </c>
      <c r="W68" s="192">
        <f>W69+W72</f>
        <v>178900</v>
      </c>
      <c r="X68" s="314">
        <f t="shared" si="18"/>
        <v>100.84554678692221</v>
      </c>
      <c r="Y68" s="262">
        <v>195000</v>
      </c>
      <c r="Z68" s="162">
        <v>202900</v>
      </c>
      <c r="AA68" s="260">
        <v>104.1</v>
      </c>
      <c r="AB68" s="330">
        <f>+AB69+AB72</f>
        <v>16682.684029586413</v>
      </c>
      <c r="AC68" s="199">
        <f>+AC69+AC72</f>
        <v>26727</v>
      </c>
      <c r="AD68" s="327">
        <f t="shared" si="19"/>
        <v>160.20803338719472</v>
      </c>
      <c r="AE68" s="235">
        <f t="shared" si="26"/>
        <v>1954024.6840295864</v>
      </c>
      <c r="AF68" s="157">
        <f t="shared" si="26"/>
        <v>2005453.8990725228</v>
      </c>
      <c r="AG68" s="158">
        <f t="shared" si="21"/>
        <v>102.63196342724183</v>
      </c>
      <c r="AH68" s="267">
        <f t="shared" si="27"/>
        <v>6114024.684029587</v>
      </c>
      <c r="AI68" s="157">
        <f t="shared" si="27"/>
        <v>6041453.899072522</v>
      </c>
      <c r="AJ68" s="158">
        <f t="shared" si="23"/>
        <v>98.8130439651867</v>
      </c>
    </row>
    <row r="69" spans="1:36" ht="14.25" customHeight="1">
      <c r="A69" s="57" t="s">
        <v>46</v>
      </c>
      <c r="B69" s="176" t="s">
        <v>132</v>
      </c>
      <c r="C69" s="35" t="s">
        <v>0</v>
      </c>
      <c r="D69" s="305">
        <f>D70+D71</f>
        <v>3017500</v>
      </c>
      <c r="E69" s="163">
        <f>E70+E71</f>
        <v>2967000</v>
      </c>
      <c r="F69" s="228">
        <f t="shared" si="15"/>
        <v>98.32642916321458</v>
      </c>
      <c r="G69" s="229">
        <v>153010</v>
      </c>
      <c r="H69" s="159">
        <v>158448</v>
      </c>
      <c r="I69" s="228">
        <f t="shared" si="16"/>
        <v>103.55401607738057</v>
      </c>
      <c r="J69" s="229">
        <v>201036</v>
      </c>
      <c r="K69" s="159">
        <v>210521.37972008207</v>
      </c>
      <c r="L69" s="228">
        <f t="shared" si="17"/>
        <v>104.71824932851929</v>
      </c>
      <c r="M69" s="235">
        <f>SUM(M70:M71)</f>
        <v>155000</v>
      </c>
      <c r="N69" s="157">
        <f>SUM(N70:N71)</f>
        <v>151000</v>
      </c>
      <c r="O69" s="236">
        <f t="shared" si="30"/>
        <v>97.41935483870968</v>
      </c>
      <c r="P69" s="309">
        <v>36134</v>
      </c>
      <c r="Q69" s="187">
        <v>37200</v>
      </c>
      <c r="R69" s="310">
        <f t="shared" si="31"/>
        <v>1.029501300714009</v>
      </c>
      <c r="S69" s="246">
        <v>186285</v>
      </c>
      <c r="T69" s="77">
        <v>191185</v>
      </c>
      <c r="U69" s="247">
        <v>102.63037818396543</v>
      </c>
      <c r="V69" s="259">
        <f>SUM(V70:V71)</f>
        <v>106800</v>
      </c>
      <c r="W69" s="189">
        <f>SUM(W70:W71)</f>
        <v>107600</v>
      </c>
      <c r="X69" s="314">
        <f t="shared" si="18"/>
        <v>100.74906367041199</v>
      </c>
      <c r="Y69" s="262">
        <v>106000</v>
      </c>
      <c r="Z69" s="162">
        <v>110200</v>
      </c>
      <c r="AA69" s="263">
        <v>104</v>
      </c>
      <c r="AB69" s="326">
        <f>+AB70+AB71</f>
        <v>16532.440336873715</v>
      </c>
      <c r="AC69" s="190">
        <f>+AC70+AC71</f>
        <v>25833</v>
      </c>
      <c r="AD69" s="327">
        <f t="shared" si="19"/>
        <v>156.25642357457932</v>
      </c>
      <c r="AE69" s="235">
        <f t="shared" si="26"/>
        <v>960797.4403368738</v>
      </c>
      <c r="AF69" s="157">
        <f t="shared" si="26"/>
        <v>991987.379720082</v>
      </c>
      <c r="AG69" s="158">
        <f t="shared" si="21"/>
        <v>103.24625546174151</v>
      </c>
      <c r="AH69" s="267">
        <f t="shared" si="27"/>
        <v>3978297.4403368738</v>
      </c>
      <c r="AI69" s="157">
        <f t="shared" si="27"/>
        <v>3958987.379720082</v>
      </c>
      <c r="AJ69" s="158">
        <f t="shared" si="23"/>
        <v>99.51461496013339</v>
      </c>
    </row>
    <row r="70" spans="1:36" ht="14.25" customHeight="1">
      <c r="A70" s="55" t="s">
        <v>71</v>
      </c>
      <c r="B70" s="175" t="s">
        <v>75</v>
      </c>
      <c r="C70" s="35" t="s">
        <v>0</v>
      </c>
      <c r="D70" s="305">
        <v>920300</v>
      </c>
      <c r="E70" s="163">
        <v>893000</v>
      </c>
      <c r="F70" s="228">
        <f t="shared" si="15"/>
        <v>97.03357600782354</v>
      </c>
      <c r="G70" s="229">
        <v>67010</v>
      </c>
      <c r="H70" s="159">
        <v>69391</v>
      </c>
      <c r="I70" s="228">
        <f t="shared" si="16"/>
        <v>103.55320101477392</v>
      </c>
      <c r="J70" s="229">
        <v>90015</v>
      </c>
      <c r="K70" s="159">
        <v>95346.88053434333</v>
      </c>
      <c r="L70" s="228">
        <f t="shared" si="17"/>
        <v>105.92332448407858</v>
      </c>
      <c r="M70" s="229">
        <v>57235</v>
      </c>
      <c r="N70" s="160">
        <v>55240</v>
      </c>
      <c r="O70" s="236">
        <f t="shared" si="30"/>
        <v>96.51437057744387</v>
      </c>
      <c r="P70" s="311">
        <v>19686</v>
      </c>
      <c r="Q70" s="187">
        <v>20000</v>
      </c>
      <c r="R70" s="310">
        <f t="shared" si="31"/>
        <v>1.015950421619425</v>
      </c>
      <c r="S70" s="246">
        <v>48140</v>
      </c>
      <c r="T70" s="77">
        <v>49406</v>
      </c>
      <c r="U70" s="247">
        <v>102.6298296634815</v>
      </c>
      <c r="V70" s="315">
        <v>48200</v>
      </c>
      <c r="W70" s="161">
        <v>48600</v>
      </c>
      <c r="X70" s="316">
        <f t="shared" si="18"/>
        <v>100.8298755186722</v>
      </c>
      <c r="Y70" s="262">
        <v>42500</v>
      </c>
      <c r="Z70" s="162">
        <v>44000</v>
      </c>
      <c r="AA70" s="260">
        <v>103.5</v>
      </c>
      <c r="AB70" s="326">
        <v>3242.446693355955</v>
      </c>
      <c r="AC70" s="190">
        <v>6540</v>
      </c>
      <c r="AD70" s="327">
        <f t="shared" si="19"/>
        <v>201.69953798781052</v>
      </c>
      <c r="AE70" s="235">
        <f t="shared" si="26"/>
        <v>376028.446693356</v>
      </c>
      <c r="AF70" s="157">
        <f t="shared" si="26"/>
        <v>388523.8805343433</v>
      </c>
      <c r="AG70" s="158">
        <f t="shared" si="21"/>
        <v>103.32300227572333</v>
      </c>
      <c r="AH70" s="267">
        <f t="shared" si="27"/>
        <v>1296328.446693356</v>
      </c>
      <c r="AI70" s="157">
        <f t="shared" si="27"/>
        <v>1281523.8805343434</v>
      </c>
      <c r="AJ70" s="158">
        <f t="shared" si="23"/>
        <v>98.85796179226217</v>
      </c>
    </row>
    <row r="71" spans="1:36" s="36" customFormat="1" ht="14.25" customHeight="1">
      <c r="A71" s="55" t="s">
        <v>72</v>
      </c>
      <c r="B71" s="175" t="s">
        <v>76</v>
      </c>
      <c r="C71" s="35" t="s">
        <v>0</v>
      </c>
      <c r="D71" s="305">
        <v>2097200</v>
      </c>
      <c r="E71" s="163">
        <v>2074000</v>
      </c>
      <c r="F71" s="228">
        <f t="shared" si="15"/>
        <v>98.89376311272173</v>
      </c>
      <c r="G71" s="229">
        <v>86000</v>
      </c>
      <c r="H71" s="159">
        <v>89057</v>
      </c>
      <c r="I71" s="228">
        <f t="shared" si="16"/>
        <v>103.5546511627907</v>
      </c>
      <c r="J71" s="229">
        <v>111021</v>
      </c>
      <c r="K71" s="159">
        <v>115174.49918573872</v>
      </c>
      <c r="L71" s="228">
        <f t="shared" si="17"/>
        <v>103.74118336687539</v>
      </c>
      <c r="M71" s="229">
        <v>97765</v>
      </c>
      <c r="N71" s="160">
        <v>95760</v>
      </c>
      <c r="O71" s="236">
        <f t="shared" si="30"/>
        <v>97.94916381117987</v>
      </c>
      <c r="P71" s="311">
        <v>16448</v>
      </c>
      <c r="Q71" s="187">
        <v>17000</v>
      </c>
      <c r="R71" s="310">
        <f t="shared" si="31"/>
        <v>1.0335603112840468</v>
      </c>
      <c r="S71" s="246">
        <v>138145</v>
      </c>
      <c r="T71" s="77">
        <v>141779</v>
      </c>
      <c r="U71" s="247">
        <v>102.63056932932788</v>
      </c>
      <c r="V71" s="315">
        <v>58600</v>
      </c>
      <c r="W71" s="161">
        <v>59000</v>
      </c>
      <c r="X71" s="316">
        <f t="shared" si="18"/>
        <v>100.68259385665529</v>
      </c>
      <c r="Y71" s="262">
        <v>63500</v>
      </c>
      <c r="Z71" s="162">
        <v>66200</v>
      </c>
      <c r="AA71" s="260">
        <v>104.3</v>
      </c>
      <c r="AB71" s="326">
        <v>13289.99364351776</v>
      </c>
      <c r="AC71" s="190">
        <v>19293</v>
      </c>
      <c r="AD71" s="327">
        <f t="shared" si="19"/>
        <v>145.16936965888036</v>
      </c>
      <c r="AE71" s="235">
        <f t="shared" si="26"/>
        <v>584768.9936435177</v>
      </c>
      <c r="AF71" s="157">
        <f t="shared" si="26"/>
        <v>603263.4991857387</v>
      </c>
      <c r="AG71" s="158">
        <f t="shared" si="21"/>
        <v>103.16270283535167</v>
      </c>
      <c r="AH71" s="267">
        <f t="shared" si="27"/>
        <v>2681968.9936435176</v>
      </c>
      <c r="AI71" s="157">
        <f t="shared" si="27"/>
        <v>2677263.4991857386</v>
      </c>
      <c r="AJ71" s="158">
        <f t="shared" si="23"/>
        <v>99.82455075099931</v>
      </c>
    </row>
    <row r="72" spans="1:36" s="36" customFormat="1" ht="14.25" customHeight="1">
      <c r="A72" s="57" t="s">
        <v>47</v>
      </c>
      <c r="B72" s="176" t="s">
        <v>44</v>
      </c>
      <c r="C72" s="35" t="s">
        <v>0</v>
      </c>
      <c r="D72" s="305">
        <v>1142500</v>
      </c>
      <c r="E72" s="163">
        <v>1069000</v>
      </c>
      <c r="F72" s="228">
        <f t="shared" si="15"/>
        <v>93.56673960612692</v>
      </c>
      <c r="G72" s="229">
        <v>151990</v>
      </c>
      <c r="H72" s="159">
        <v>157401</v>
      </c>
      <c r="I72" s="228">
        <f t="shared" si="16"/>
        <v>103.56010263833146</v>
      </c>
      <c r="J72" s="229">
        <v>140954</v>
      </c>
      <c r="K72" s="159">
        <v>144262.51935244063</v>
      </c>
      <c r="L72" s="228">
        <f t="shared" si="17"/>
        <v>102.34723338992909</v>
      </c>
      <c r="M72" s="237">
        <v>134000</v>
      </c>
      <c r="N72" s="157">
        <v>130000</v>
      </c>
      <c r="O72" s="236">
        <f t="shared" si="30"/>
        <v>97.01492537313433</v>
      </c>
      <c r="P72" s="311">
        <v>39284</v>
      </c>
      <c r="Q72" s="187">
        <v>40000</v>
      </c>
      <c r="R72" s="310">
        <f t="shared" si="31"/>
        <v>1.0182262498727217</v>
      </c>
      <c r="S72" s="246">
        <v>367249</v>
      </c>
      <c r="T72" s="77">
        <v>376909</v>
      </c>
      <c r="U72" s="247">
        <v>102.63036795198899</v>
      </c>
      <c r="V72" s="259">
        <v>70600</v>
      </c>
      <c r="W72" s="189">
        <v>71300</v>
      </c>
      <c r="X72" s="314">
        <f t="shared" si="18"/>
        <v>100.9915014164306</v>
      </c>
      <c r="Y72" s="262">
        <v>89000</v>
      </c>
      <c r="Z72" s="162">
        <v>92700</v>
      </c>
      <c r="AA72" s="260">
        <v>104.2</v>
      </c>
      <c r="AB72" s="328">
        <v>150.2436927126999</v>
      </c>
      <c r="AC72" s="191">
        <v>894</v>
      </c>
      <c r="AD72" s="327">
        <f t="shared" si="19"/>
        <v>595.0332981428587</v>
      </c>
      <c r="AE72" s="235">
        <f t="shared" si="26"/>
        <v>993227.2436927127</v>
      </c>
      <c r="AF72" s="157">
        <f t="shared" si="26"/>
        <v>1013466.5193524406</v>
      </c>
      <c r="AG72" s="158">
        <f t="shared" si="21"/>
        <v>102.03772860523644</v>
      </c>
      <c r="AH72" s="267">
        <f t="shared" si="27"/>
        <v>2135727.243692713</v>
      </c>
      <c r="AI72" s="157">
        <f t="shared" si="27"/>
        <v>2082466.5193524407</v>
      </c>
      <c r="AJ72" s="158">
        <f t="shared" si="23"/>
        <v>97.50620195076112</v>
      </c>
    </row>
    <row r="73" spans="1:36" s="36" customFormat="1" ht="14.25" customHeight="1" thickBot="1">
      <c r="A73" s="62" t="s">
        <v>48</v>
      </c>
      <c r="B73" s="62" t="s">
        <v>141</v>
      </c>
      <c r="C73" s="37" t="s">
        <v>0</v>
      </c>
      <c r="D73" s="307">
        <v>290000</v>
      </c>
      <c r="E73" s="166">
        <v>299000</v>
      </c>
      <c r="F73" s="232">
        <f t="shared" si="15"/>
        <v>103.10344827586206</v>
      </c>
      <c r="G73" s="231">
        <v>18000</v>
      </c>
      <c r="H73" s="167">
        <v>17870</v>
      </c>
      <c r="I73" s="232">
        <f t="shared" si="16"/>
        <v>99.27777777777777</v>
      </c>
      <c r="J73" s="231">
        <v>15000</v>
      </c>
      <c r="K73" s="167">
        <v>16000</v>
      </c>
      <c r="L73" s="232">
        <f t="shared" si="17"/>
        <v>106.66666666666667</v>
      </c>
      <c r="M73" s="240">
        <v>18000</v>
      </c>
      <c r="N73" s="169">
        <v>16500</v>
      </c>
      <c r="O73" s="241">
        <f t="shared" si="30"/>
        <v>91.66666666666666</v>
      </c>
      <c r="P73" s="312">
        <v>2904</v>
      </c>
      <c r="Q73" s="200">
        <v>3000</v>
      </c>
      <c r="R73" s="313">
        <f t="shared" si="31"/>
        <v>1.0330578512396693</v>
      </c>
      <c r="S73" s="255">
        <v>36000</v>
      </c>
      <c r="T73" s="201">
        <v>36130</v>
      </c>
      <c r="U73" s="256">
        <v>100.3611111111111</v>
      </c>
      <c r="V73" s="322">
        <v>20200</v>
      </c>
      <c r="W73" s="202">
        <v>20300</v>
      </c>
      <c r="X73" s="323">
        <f t="shared" si="18"/>
        <v>100.4950495049505</v>
      </c>
      <c r="Y73" s="264">
        <v>9000</v>
      </c>
      <c r="Z73" s="168">
        <v>9300</v>
      </c>
      <c r="AA73" s="265">
        <v>103.3</v>
      </c>
      <c r="AB73" s="331">
        <v>1068.608264419078</v>
      </c>
      <c r="AC73" s="203">
        <v>2209</v>
      </c>
      <c r="AD73" s="332">
        <f t="shared" si="19"/>
        <v>206.71747295543022</v>
      </c>
      <c r="AE73" s="240">
        <f t="shared" si="26"/>
        <v>120172.60826441908</v>
      </c>
      <c r="AF73" s="169">
        <f t="shared" si="26"/>
        <v>121309</v>
      </c>
      <c r="AG73" s="170">
        <f t="shared" si="21"/>
        <v>100.94563291251903</v>
      </c>
      <c r="AH73" s="268">
        <f t="shared" si="27"/>
        <v>410172.6082644191</v>
      </c>
      <c r="AI73" s="169">
        <f t="shared" si="27"/>
        <v>420309</v>
      </c>
      <c r="AJ73" s="170">
        <f t="shared" si="23"/>
        <v>102.47125028130755</v>
      </c>
    </row>
    <row r="74" spans="1:36" s="36" customFormat="1" ht="16.5" customHeight="1" thickBot="1" thickTop="1">
      <c r="A74" s="76"/>
      <c r="B74" s="76"/>
      <c r="C74" s="75"/>
      <c r="D74" s="347" t="s">
        <v>82</v>
      </c>
      <c r="E74" s="348"/>
      <c r="F74" s="349"/>
      <c r="G74" s="347" t="s">
        <v>83</v>
      </c>
      <c r="H74" s="348"/>
      <c r="I74" s="349"/>
      <c r="J74" s="347" t="s">
        <v>84</v>
      </c>
      <c r="K74" s="348"/>
      <c r="L74" s="349"/>
      <c r="M74" s="347" t="s">
        <v>85</v>
      </c>
      <c r="N74" s="348"/>
      <c r="O74" s="349"/>
      <c r="P74" s="347" t="s">
        <v>86</v>
      </c>
      <c r="Q74" s="348"/>
      <c r="R74" s="349"/>
      <c r="S74" s="347" t="s">
        <v>87</v>
      </c>
      <c r="T74" s="348"/>
      <c r="U74" s="349"/>
      <c r="V74" s="347" t="s">
        <v>88</v>
      </c>
      <c r="W74" s="348"/>
      <c r="X74" s="349"/>
      <c r="Y74" s="347" t="s">
        <v>89</v>
      </c>
      <c r="Z74" s="348"/>
      <c r="AA74" s="349"/>
      <c r="AB74" s="347" t="s">
        <v>90</v>
      </c>
      <c r="AC74" s="348"/>
      <c r="AD74" s="349"/>
      <c r="AE74" s="347" t="s">
        <v>91</v>
      </c>
      <c r="AF74" s="348"/>
      <c r="AG74" s="349"/>
      <c r="AH74" s="347" t="s">
        <v>92</v>
      </c>
      <c r="AI74" s="348"/>
      <c r="AJ74" s="349"/>
    </row>
    <row r="75" spans="1:36" s="36" customFormat="1" ht="18" customHeight="1" thickTop="1">
      <c r="A75" s="63" t="s">
        <v>7</v>
      </c>
      <c r="B75" s="64" t="s">
        <v>8</v>
      </c>
      <c r="C75" s="23" t="s">
        <v>26</v>
      </c>
      <c r="D75" s="24" t="s">
        <v>58</v>
      </c>
      <c r="E75" s="25" t="s">
        <v>136</v>
      </c>
      <c r="F75" s="24" t="s">
        <v>55</v>
      </c>
      <c r="G75" s="24" t="s">
        <v>58</v>
      </c>
      <c r="H75" s="25" t="s">
        <v>136</v>
      </c>
      <c r="I75" s="24" t="s">
        <v>55</v>
      </c>
      <c r="J75" s="24" t="s">
        <v>58</v>
      </c>
      <c r="K75" s="25" t="s">
        <v>136</v>
      </c>
      <c r="L75" s="24" t="s">
        <v>55</v>
      </c>
      <c r="M75" s="24" t="s">
        <v>58</v>
      </c>
      <c r="N75" s="25" t="s">
        <v>136</v>
      </c>
      <c r="O75" s="24" t="s">
        <v>55</v>
      </c>
      <c r="P75" s="24" t="s">
        <v>58</v>
      </c>
      <c r="Q75" s="25" t="s">
        <v>136</v>
      </c>
      <c r="R75" s="24" t="s">
        <v>55</v>
      </c>
      <c r="S75" s="24" t="s">
        <v>58</v>
      </c>
      <c r="T75" s="25" t="s">
        <v>136</v>
      </c>
      <c r="U75" s="24" t="s">
        <v>55</v>
      </c>
      <c r="V75" s="24" t="s">
        <v>58</v>
      </c>
      <c r="W75" s="25" t="s">
        <v>136</v>
      </c>
      <c r="X75" s="291" t="s">
        <v>55</v>
      </c>
      <c r="Y75" s="24" t="s">
        <v>58</v>
      </c>
      <c r="Z75" s="25" t="s">
        <v>136</v>
      </c>
      <c r="AA75" s="24" t="s">
        <v>55</v>
      </c>
      <c r="AB75" s="150" t="s">
        <v>58</v>
      </c>
      <c r="AC75" s="25" t="s">
        <v>136</v>
      </c>
      <c r="AD75" s="24" t="s">
        <v>55</v>
      </c>
      <c r="AE75" s="24" t="s">
        <v>58</v>
      </c>
      <c r="AF75" s="25" t="s">
        <v>136</v>
      </c>
      <c r="AG75" s="24" t="s">
        <v>55</v>
      </c>
      <c r="AH75" s="24" t="s">
        <v>58</v>
      </c>
      <c r="AI75" s="25" t="s">
        <v>136</v>
      </c>
      <c r="AJ75" s="24" t="s">
        <v>55</v>
      </c>
    </row>
    <row r="76" spans="1:36" s="36" customFormat="1" ht="18" customHeight="1">
      <c r="A76" s="65"/>
      <c r="B76" s="66"/>
      <c r="C76" s="28"/>
      <c r="D76" s="29" t="s">
        <v>77</v>
      </c>
      <c r="E76" s="30" t="s">
        <v>56</v>
      </c>
      <c r="F76" s="29" t="s">
        <v>137</v>
      </c>
      <c r="G76" s="29" t="s">
        <v>77</v>
      </c>
      <c r="H76" s="30" t="s">
        <v>56</v>
      </c>
      <c r="I76" s="29" t="s">
        <v>137</v>
      </c>
      <c r="J76" s="29" t="s">
        <v>77</v>
      </c>
      <c r="K76" s="30" t="s">
        <v>56</v>
      </c>
      <c r="L76" s="29" t="s">
        <v>137</v>
      </c>
      <c r="M76" s="29" t="s">
        <v>77</v>
      </c>
      <c r="N76" s="30" t="s">
        <v>56</v>
      </c>
      <c r="O76" s="29" t="s">
        <v>137</v>
      </c>
      <c r="P76" s="29" t="s">
        <v>77</v>
      </c>
      <c r="Q76" s="30" t="s">
        <v>56</v>
      </c>
      <c r="R76" s="29" t="s">
        <v>137</v>
      </c>
      <c r="S76" s="29" t="s">
        <v>77</v>
      </c>
      <c r="T76" s="30" t="s">
        <v>56</v>
      </c>
      <c r="U76" s="29" t="s">
        <v>137</v>
      </c>
      <c r="V76" s="29" t="s">
        <v>77</v>
      </c>
      <c r="W76" s="30" t="s">
        <v>56</v>
      </c>
      <c r="X76" s="292" t="s">
        <v>137</v>
      </c>
      <c r="Y76" s="29" t="s">
        <v>77</v>
      </c>
      <c r="Z76" s="30" t="s">
        <v>56</v>
      </c>
      <c r="AA76" s="29" t="s">
        <v>137</v>
      </c>
      <c r="AB76" s="151" t="s">
        <v>77</v>
      </c>
      <c r="AC76" s="30" t="s">
        <v>56</v>
      </c>
      <c r="AD76" s="29" t="s">
        <v>137</v>
      </c>
      <c r="AE76" s="29" t="s">
        <v>77</v>
      </c>
      <c r="AF76" s="30" t="s">
        <v>56</v>
      </c>
      <c r="AG76" s="29" t="s">
        <v>137</v>
      </c>
      <c r="AH76" s="29" t="s">
        <v>77</v>
      </c>
      <c r="AI76" s="30" t="s">
        <v>56</v>
      </c>
      <c r="AJ76" s="29" t="s">
        <v>137</v>
      </c>
    </row>
    <row r="77" spans="1:36" s="36" customFormat="1" ht="26.25" customHeight="1" thickBot="1">
      <c r="A77" s="67"/>
      <c r="B77" s="68"/>
      <c r="C77" s="33"/>
      <c r="D77" s="29" t="s">
        <v>53</v>
      </c>
      <c r="E77" s="44"/>
      <c r="F77" s="29" t="s">
        <v>138</v>
      </c>
      <c r="G77" s="29" t="s">
        <v>53</v>
      </c>
      <c r="H77" s="44"/>
      <c r="I77" s="29" t="s">
        <v>138</v>
      </c>
      <c r="J77" s="29" t="s">
        <v>53</v>
      </c>
      <c r="K77" s="44"/>
      <c r="L77" s="29" t="s">
        <v>138</v>
      </c>
      <c r="M77" s="29" t="s">
        <v>53</v>
      </c>
      <c r="N77" s="44"/>
      <c r="O77" s="29" t="s">
        <v>138</v>
      </c>
      <c r="P77" s="29" t="s">
        <v>53</v>
      </c>
      <c r="Q77" s="44"/>
      <c r="R77" s="29" t="s">
        <v>138</v>
      </c>
      <c r="S77" s="29" t="s">
        <v>53</v>
      </c>
      <c r="T77" s="44"/>
      <c r="U77" s="29" t="s">
        <v>138</v>
      </c>
      <c r="V77" s="29" t="s">
        <v>53</v>
      </c>
      <c r="W77" s="44"/>
      <c r="X77" s="292" t="s">
        <v>138</v>
      </c>
      <c r="Y77" s="29" t="s">
        <v>53</v>
      </c>
      <c r="Z77" s="44"/>
      <c r="AA77" s="29" t="s">
        <v>138</v>
      </c>
      <c r="AB77" s="151" t="s">
        <v>53</v>
      </c>
      <c r="AC77" s="44"/>
      <c r="AD77" s="29" t="s">
        <v>138</v>
      </c>
      <c r="AE77" s="29" t="s">
        <v>53</v>
      </c>
      <c r="AF77" s="44"/>
      <c r="AG77" s="29" t="s">
        <v>138</v>
      </c>
      <c r="AH77" s="29" t="s">
        <v>53</v>
      </c>
      <c r="AI77" s="44"/>
      <c r="AJ77" s="29" t="s">
        <v>138</v>
      </c>
    </row>
    <row r="78" spans="1:36" s="36" customFormat="1" ht="16.5" customHeight="1" thickTop="1">
      <c r="A78" s="217" t="s">
        <v>49</v>
      </c>
      <c r="B78" s="217" t="s">
        <v>133</v>
      </c>
      <c r="C78" s="218" t="s">
        <v>0</v>
      </c>
      <c r="D78" s="344">
        <v>280000</v>
      </c>
      <c r="E78" s="141">
        <v>300000</v>
      </c>
      <c r="F78" s="274">
        <f aca="true" t="shared" si="32" ref="F78:F83">E78/D78*100</f>
        <v>107.14285714285714</v>
      </c>
      <c r="G78" s="273">
        <v>25000</v>
      </c>
      <c r="H78" s="143">
        <v>24820</v>
      </c>
      <c r="I78" s="274">
        <f aca="true" t="shared" si="33" ref="I78:I83">H78/G78*100</f>
        <v>99.28</v>
      </c>
      <c r="J78" s="273">
        <v>28989</v>
      </c>
      <c r="K78" s="143">
        <v>70000</v>
      </c>
      <c r="L78" s="274">
        <f aca="true" t="shared" si="34" ref="L78:L83">K78/J78*100</f>
        <v>241.4709027562179</v>
      </c>
      <c r="M78" s="273">
        <v>72000</v>
      </c>
      <c r="N78" s="142">
        <v>72000</v>
      </c>
      <c r="O78" s="279">
        <f>+N78/M78*100</f>
        <v>100</v>
      </c>
      <c r="P78" s="341">
        <v>5000</v>
      </c>
      <c r="Q78" s="144">
        <v>5000</v>
      </c>
      <c r="R78" s="279">
        <f>+Q78/P78*100</f>
        <v>100</v>
      </c>
      <c r="S78" s="282">
        <v>26300</v>
      </c>
      <c r="T78" s="145">
        <v>29700</v>
      </c>
      <c r="U78" s="283">
        <v>112.92775665399239</v>
      </c>
      <c r="V78" s="273">
        <v>14000</v>
      </c>
      <c r="W78" s="143">
        <v>16000</v>
      </c>
      <c r="X78" s="339">
        <f aca="true" t="shared" si="35" ref="X78:X83">W78*100/V78</f>
        <v>114.28571428571429</v>
      </c>
      <c r="Y78" s="293">
        <v>15000</v>
      </c>
      <c r="Z78" s="139">
        <v>16000</v>
      </c>
      <c r="AA78" s="294">
        <v>106.7</v>
      </c>
      <c r="AB78" s="333">
        <v>271.3776699623142</v>
      </c>
      <c r="AC78" s="146">
        <v>505</v>
      </c>
      <c r="AD78" s="334">
        <f>+AC78/AB78*100</f>
        <v>186.0875288928999</v>
      </c>
      <c r="AE78" s="273">
        <f aca="true" t="shared" si="36" ref="AE78:AF83">SUM(G78,J78,M78,P78,S78,V78,Y78,AB78)</f>
        <v>186560.37766996233</v>
      </c>
      <c r="AF78" s="142">
        <f t="shared" si="36"/>
        <v>234025</v>
      </c>
      <c r="AG78" s="147">
        <f aca="true" t="shared" si="37" ref="AG78:AG83">AF78/AE78*100</f>
        <v>125.44196303783525</v>
      </c>
      <c r="AH78" s="270">
        <f aca="true" t="shared" si="38" ref="AH78:AI83">SUM(AE78,D78)</f>
        <v>466560.37766996236</v>
      </c>
      <c r="AI78" s="142">
        <f t="shared" si="38"/>
        <v>534025</v>
      </c>
      <c r="AJ78" s="147">
        <f aca="true" t="shared" si="39" ref="AJ78:AJ83">AI78/AH78*100</f>
        <v>114.45999822508742</v>
      </c>
    </row>
    <row r="79" spans="1:36" s="36" customFormat="1" ht="12.75">
      <c r="A79" s="61" t="s">
        <v>54</v>
      </c>
      <c r="B79" s="61" t="s">
        <v>134</v>
      </c>
      <c r="C79" s="35" t="s">
        <v>0</v>
      </c>
      <c r="D79" s="345">
        <v>155000</v>
      </c>
      <c r="E79" s="79">
        <v>199500</v>
      </c>
      <c r="F79" s="80">
        <f t="shared" si="32"/>
        <v>128.70967741935485</v>
      </c>
      <c r="G79" s="85">
        <v>20000</v>
      </c>
      <c r="H79" s="82">
        <v>20673</v>
      </c>
      <c r="I79" s="80">
        <f t="shared" si="33"/>
        <v>103.365</v>
      </c>
      <c r="J79" s="85">
        <v>27167</v>
      </c>
      <c r="K79" s="82">
        <v>28306.412089715</v>
      </c>
      <c r="L79" s="80">
        <f t="shared" si="34"/>
        <v>104.19410347007398</v>
      </c>
      <c r="M79" s="85">
        <v>0</v>
      </c>
      <c r="N79" s="86">
        <v>5000</v>
      </c>
      <c r="O79" s="84"/>
      <c r="P79" s="114">
        <v>8710</v>
      </c>
      <c r="Q79" s="115">
        <v>8900</v>
      </c>
      <c r="R79" s="84">
        <f>+Q79/P79*100</f>
        <v>102.18140068886336</v>
      </c>
      <c r="S79" s="119">
        <v>41670</v>
      </c>
      <c r="T79" s="88">
        <v>42606</v>
      </c>
      <c r="U79" s="284">
        <v>102.2462203023758</v>
      </c>
      <c r="V79" s="85">
        <v>15400</v>
      </c>
      <c r="W79" s="82">
        <v>15400</v>
      </c>
      <c r="X79" s="340">
        <f t="shared" si="35"/>
        <v>100</v>
      </c>
      <c r="Y79" s="295">
        <v>50000</v>
      </c>
      <c r="Z79" s="140">
        <v>50000</v>
      </c>
      <c r="AA79" s="296">
        <v>100</v>
      </c>
      <c r="AB79" s="99">
        <v>123.01202340852304</v>
      </c>
      <c r="AC79" s="100">
        <v>908</v>
      </c>
      <c r="AD79" s="335">
        <f>+AC79/AB79*100</f>
        <v>738.1392280529612</v>
      </c>
      <c r="AE79" s="85">
        <f t="shared" si="36"/>
        <v>163070.01202340852</v>
      </c>
      <c r="AF79" s="86">
        <f t="shared" si="36"/>
        <v>171793.412089715</v>
      </c>
      <c r="AG79" s="87">
        <f t="shared" si="37"/>
        <v>105.34948146385999</v>
      </c>
      <c r="AH79" s="271">
        <f t="shared" si="38"/>
        <v>318070.01202340855</v>
      </c>
      <c r="AI79" s="86">
        <f t="shared" si="38"/>
        <v>371293.412089715</v>
      </c>
      <c r="AJ79" s="87">
        <f t="shared" si="39"/>
        <v>116.73323421083452</v>
      </c>
    </row>
    <row r="80" spans="1:36" s="36" customFormat="1" ht="12.75">
      <c r="A80" s="61" t="s">
        <v>57</v>
      </c>
      <c r="B80" s="219" t="s">
        <v>135</v>
      </c>
      <c r="C80" s="35" t="s">
        <v>0</v>
      </c>
      <c r="D80" s="78">
        <v>10000</v>
      </c>
      <c r="E80" s="79">
        <v>10000</v>
      </c>
      <c r="F80" s="80">
        <f t="shared" si="32"/>
        <v>100</v>
      </c>
      <c r="G80" s="81">
        <v>100</v>
      </c>
      <c r="H80" s="82">
        <v>100</v>
      </c>
      <c r="I80" s="80">
        <f t="shared" si="33"/>
        <v>100</v>
      </c>
      <c r="J80" s="81">
        <v>0</v>
      </c>
      <c r="K80" s="82">
        <v>0</v>
      </c>
      <c r="L80" s="80"/>
      <c r="M80" s="81">
        <v>0</v>
      </c>
      <c r="N80" s="86">
        <v>0</v>
      </c>
      <c r="O80" s="84">
        <v>0</v>
      </c>
      <c r="P80" s="114">
        <v>2944</v>
      </c>
      <c r="Q80" s="115">
        <v>3300</v>
      </c>
      <c r="R80" s="84">
        <f>+Q80/P80*100</f>
        <v>112.09239130434783</v>
      </c>
      <c r="S80" s="119">
        <v>2521.555932602701</v>
      </c>
      <c r="T80" s="88">
        <v>1616</v>
      </c>
      <c r="U80" s="284">
        <v>64.08741440575527</v>
      </c>
      <c r="V80" s="81">
        <v>0</v>
      </c>
      <c r="W80" s="82">
        <v>0</v>
      </c>
      <c r="X80" s="340"/>
      <c r="Y80" s="295">
        <v>0</v>
      </c>
      <c r="Z80" s="140">
        <v>0</v>
      </c>
      <c r="AA80" s="296" t="s">
        <v>139</v>
      </c>
      <c r="AB80" s="99">
        <v>300.4873854253998</v>
      </c>
      <c r="AC80" s="100">
        <v>280</v>
      </c>
      <c r="AD80" s="335">
        <f>+AC80/AB80*100</f>
        <v>93.1819482550338</v>
      </c>
      <c r="AE80" s="85">
        <f t="shared" si="36"/>
        <v>5866.043318028102</v>
      </c>
      <c r="AF80" s="86">
        <f t="shared" si="36"/>
        <v>5296</v>
      </c>
      <c r="AG80" s="87">
        <f t="shared" si="37"/>
        <v>90.28232000476048</v>
      </c>
      <c r="AH80" s="271">
        <f t="shared" si="38"/>
        <v>15866.043318028102</v>
      </c>
      <c r="AI80" s="86">
        <f t="shared" si="38"/>
        <v>15296</v>
      </c>
      <c r="AJ80" s="87">
        <f t="shared" si="39"/>
        <v>96.4071488612389</v>
      </c>
    </row>
    <row r="81" spans="1:36" s="36" customFormat="1" ht="12.75">
      <c r="A81" s="137"/>
      <c r="B81" s="220"/>
      <c r="C81" s="35"/>
      <c r="D81" s="78"/>
      <c r="E81" s="79"/>
      <c r="F81" s="80"/>
      <c r="G81" s="108"/>
      <c r="H81" s="123"/>
      <c r="I81" s="80"/>
      <c r="J81" s="81"/>
      <c r="K81" s="82"/>
      <c r="L81" s="80"/>
      <c r="M81" s="81"/>
      <c r="N81" s="86"/>
      <c r="O81" s="110"/>
      <c r="P81" s="114"/>
      <c r="Q81" s="115"/>
      <c r="R81" s="84"/>
      <c r="S81" s="285"/>
      <c r="T81" s="148"/>
      <c r="U81" s="286"/>
      <c r="V81" s="81"/>
      <c r="W81" s="82"/>
      <c r="X81" s="340"/>
      <c r="Y81" s="295"/>
      <c r="Z81" s="140"/>
      <c r="AA81" s="296"/>
      <c r="AB81" s="99"/>
      <c r="AC81" s="100"/>
      <c r="AD81" s="335"/>
      <c r="AE81" s="85"/>
      <c r="AF81" s="86"/>
      <c r="AG81" s="87"/>
      <c r="AH81" s="271"/>
      <c r="AI81" s="86"/>
      <c r="AJ81" s="87"/>
    </row>
    <row r="82" spans="1:36" s="36" customFormat="1" ht="13.5" thickBot="1">
      <c r="A82" s="62" t="s">
        <v>50</v>
      </c>
      <c r="B82" s="138" t="s">
        <v>142</v>
      </c>
      <c r="C82" s="223" t="s">
        <v>0</v>
      </c>
      <c r="D82" s="346">
        <v>384610</v>
      </c>
      <c r="E82" s="204">
        <v>397000</v>
      </c>
      <c r="F82" s="276">
        <f t="shared" si="32"/>
        <v>103.2214451002314</v>
      </c>
      <c r="G82" s="275">
        <v>105500</v>
      </c>
      <c r="H82" s="206">
        <v>89200</v>
      </c>
      <c r="I82" s="276">
        <f t="shared" si="33"/>
        <v>84.54976303317535</v>
      </c>
      <c r="J82" s="275">
        <v>69196</v>
      </c>
      <c r="K82" s="206">
        <v>130000</v>
      </c>
      <c r="L82" s="276">
        <f t="shared" si="34"/>
        <v>187.8721313370715</v>
      </c>
      <c r="M82" s="275">
        <v>93500</v>
      </c>
      <c r="N82" s="205">
        <v>86000</v>
      </c>
      <c r="O82" s="280">
        <f>+N82/M82*100</f>
        <v>91.97860962566845</v>
      </c>
      <c r="P82" s="342">
        <v>18000</v>
      </c>
      <c r="Q82" s="207">
        <v>22000</v>
      </c>
      <c r="R82" s="280">
        <f>+Q82/P82*100</f>
        <v>122.22222222222223</v>
      </c>
      <c r="S82" s="287">
        <v>76200</v>
      </c>
      <c r="T82" s="208">
        <v>76200</v>
      </c>
      <c r="U82" s="288">
        <v>100</v>
      </c>
      <c r="V82" s="275">
        <v>17908</v>
      </c>
      <c r="W82" s="206">
        <v>77660</v>
      </c>
      <c r="X82" s="288">
        <f t="shared" si="35"/>
        <v>433.66093366093367</v>
      </c>
      <c r="Y82" s="297">
        <v>51000</v>
      </c>
      <c r="Z82" s="209">
        <v>70000</v>
      </c>
      <c r="AA82" s="298">
        <v>137.3</v>
      </c>
      <c r="AB82" s="336">
        <v>488</v>
      </c>
      <c r="AC82" s="210">
        <v>5556</v>
      </c>
      <c r="AD82" s="337">
        <f>+AC82/AB82*100</f>
        <v>1138.5245901639344</v>
      </c>
      <c r="AE82" s="275">
        <f t="shared" si="36"/>
        <v>431792</v>
      </c>
      <c r="AF82" s="205">
        <f t="shared" si="36"/>
        <v>556616</v>
      </c>
      <c r="AG82" s="211">
        <f t="shared" si="37"/>
        <v>128.9083632860266</v>
      </c>
      <c r="AH82" s="272">
        <f t="shared" si="38"/>
        <v>816402</v>
      </c>
      <c r="AI82" s="205">
        <f t="shared" si="38"/>
        <v>953616</v>
      </c>
      <c r="AJ82" s="211">
        <f t="shared" si="39"/>
        <v>116.8071611779491</v>
      </c>
    </row>
    <row r="83" spans="1:36" ht="12.75" customHeight="1" thickBot="1" thickTop="1">
      <c r="A83" s="221" t="s">
        <v>51</v>
      </c>
      <c r="B83" s="222" t="s">
        <v>52</v>
      </c>
      <c r="C83" s="224" t="s">
        <v>0</v>
      </c>
      <c r="D83" s="277">
        <f>D82+D8</f>
        <v>141056110</v>
      </c>
      <c r="E83" s="212">
        <f>E82+E8</f>
        <v>138124370</v>
      </c>
      <c r="F83" s="278">
        <f t="shared" si="32"/>
        <v>97.92157886673608</v>
      </c>
      <c r="G83" s="277">
        <f>G82+G8</f>
        <v>11365500</v>
      </c>
      <c r="H83" s="212">
        <f>H82+H8</f>
        <v>11359200</v>
      </c>
      <c r="I83" s="278">
        <f t="shared" si="33"/>
        <v>99.94456909066913</v>
      </c>
      <c r="J83" s="277">
        <f>J82+J8</f>
        <v>13121626</v>
      </c>
      <c r="K83" s="212">
        <f>K82+K8</f>
        <v>13772999.946121588</v>
      </c>
      <c r="L83" s="278">
        <f t="shared" si="34"/>
        <v>104.9641252244317</v>
      </c>
      <c r="M83" s="277">
        <f>M82+M8</f>
        <v>13071302</v>
      </c>
      <c r="N83" s="212">
        <f>N82+N8</f>
        <v>12756000</v>
      </c>
      <c r="O83" s="281">
        <f>+N83/M83*100</f>
        <v>97.58783019472736</v>
      </c>
      <c r="P83" s="343">
        <v>2738000</v>
      </c>
      <c r="Q83" s="213">
        <v>2772000</v>
      </c>
      <c r="R83" s="281">
        <f>+Q83/P83*100</f>
        <v>101.2417823228634</v>
      </c>
      <c r="S83" s="289">
        <v>21220199.555932604</v>
      </c>
      <c r="T83" s="214">
        <v>21558504</v>
      </c>
      <c r="U83" s="290">
        <v>101.59425665708604</v>
      </c>
      <c r="V83" s="277">
        <f>V82+V8</f>
        <v>6811008</v>
      </c>
      <c r="W83" s="212">
        <f>W82+W8</f>
        <v>6938660</v>
      </c>
      <c r="X83" s="290">
        <f t="shared" si="35"/>
        <v>101.87420129296574</v>
      </c>
      <c r="Y83" s="277">
        <f>Y82+Y8</f>
        <v>6786000</v>
      </c>
      <c r="Z83" s="212">
        <f>Z82+Z8</f>
        <v>7120750</v>
      </c>
      <c r="AA83" s="299">
        <v>104.9</v>
      </c>
      <c r="AB83" s="277">
        <f>AB82+AB8</f>
        <v>568349.6447943486</v>
      </c>
      <c r="AC83" s="212">
        <f>AC82+AC8</f>
        <v>1318699</v>
      </c>
      <c r="AD83" s="338">
        <f>+AC83/AB83*100</f>
        <v>232.02249039447494</v>
      </c>
      <c r="AE83" s="301">
        <f t="shared" si="36"/>
        <v>75681985.20072696</v>
      </c>
      <c r="AF83" s="215">
        <f t="shared" si="36"/>
        <v>77596812.94612159</v>
      </c>
      <c r="AG83" s="216">
        <f t="shared" si="37"/>
        <v>102.53009714308637</v>
      </c>
      <c r="AH83" s="300">
        <f t="shared" si="38"/>
        <v>216738095.20072696</v>
      </c>
      <c r="AI83" s="215">
        <f t="shared" si="38"/>
        <v>215721182.94612157</v>
      </c>
      <c r="AJ83" s="216">
        <f t="shared" si="39"/>
        <v>99.53081056024618</v>
      </c>
    </row>
    <row r="84" spans="1:36" ht="12.75" customHeight="1" thickTop="1">
      <c r="A84" s="69"/>
      <c r="B84" s="70"/>
      <c r="C84" s="71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</row>
    <row r="85" spans="2:30" ht="12.75" customHeight="1">
      <c r="B85" s="50" t="s">
        <v>93</v>
      </c>
      <c r="C85" s="39"/>
      <c r="AB85" s="51" t="s">
        <v>94</v>
      </c>
      <c r="AC85" s="51"/>
      <c r="AD85" s="51"/>
    </row>
    <row r="86" spans="2:36" ht="12.75">
      <c r="B86" s="50" t="s">
        <v>140</v>
      </c>
      <c r="C86" s="39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51" t="s">
        <v>95</v>
      </c>
      <c r="AC86" s="51"/>
      <c r="AD86" s="51"/>
      <c r="AE86" s="1"/>
      <c r="AF86" s="1"/>
      <c r="AG86" s="1"/>
      <c r="AH86" s="1"/>
      <c r="AI86" s="1"/>
      <c r="AJ86" s="1"/>
    </row>
    <row r="87" spans="2:36" ht="12.75">
      <c r="B87" s="51"/>
      <c r="C87" s="39"/>
      <c r="E87" s="1"/>
      <c r="F87" s="1"/>
      <c r="H87" s="1"/>
      <c r="I87" s="1"/>
      <c r="K87" s="1"/>
      <c r="L87" s="1"/>
      <c r="N87" s="1"/>
      <c r="O87" s="1"/>
      <c r="Q87" s="1"/>
      <c r="R87" s="1"/>
      <c r="T87" s="1"/>
      <c r="U87" s="1"/>
      <c r="W87" s="1"/>
      <c r="X87" s="1"/>
      <c r="Z87" s="1"/>
      <c r="AA87" s="1"/>
      <c r="AB87" s="51" t="s">
        <v>96</v>
      </c>
      <c r="AC87" s="51"/>
      <c r="AD87" s="51"/>
      <c r="AF87" s="1"/>
      <c r="AG87" s="1"/>
      <c r="AI87" s="1"/>
      <c r="AJ87" s="1"/>
    </row>
    <row r="88" spans="1:34" ht="12.75">
      <c r="A88" s="16"/>
      <c r="B88" s="49"/>
      <c r="C88" s="39"/>
      <c r="D88" s="1"/>
      <c r="G88" s="1"/>
      <c r="J88" s="1"/>
      <c r="M88" s="1"/>
      <c r="P88" s="1"/>
      <c r="S88" s="1"/>
      <c r="V88" s="1"/>
      <c r="Y88" s="1"/>
      <c r="AB88" s="1"/>
      <c r="AE88" s="1"/>
      <c r="AH88" s="1"/>
    </row>
    <row r="89" spans="1:3" ht="12.75">
      <c r="A89" s="16"/>
      <c r="B89" s="49"/>
      <c r="C89" s="39"/>
    </row>
    <row r="90" spans="1:3" ht="12.75">
      <c r="A90" s="16"/>
      <c r="B90" s="15"/>
      <c r="C90" s="39"/>
    </row>
    <row r="91" spans="1:3" ht="12.75">
      <c r="A91" s="16"/>
      <c r="B91" s="15"/>
      <c r="C91" s="39"/>
    </row>
    <row r="92" spans="1:3" ht="12.75">
      <c r="A92" s="42"/>
      <c r="B92" s="52"/>
      <c r="C92" s="39"/>
    </row>
    <row r="93" spans="1:3" ht="12.75">
      <c r="A93" s="43"/>
      <c r="B93" s="52"/>
      <c r="C93" s="39"/>
    </row>
    <row r="94" spans="1:3" ht="12.75">
      <c r="A94" s="46"/>
      <c r="B94" s="53"/>
      <c r="C94" s="39"/>
    </row>
    <row r="95" spans="1:3" ht="12.75">
      <c r="A95" s="48"/>
      <c r="B95" s="47"/>
      <c r="C95" s="39"/>
    </row>
    <row r="96" spans="1:3" ht="12.75">
      <c r="A96" s="46"/>
      <c r="B96" s="47"/>
      <c r="C96" s="39"/>
    </row>
    <row r="97" spans="1:3" ht="12.75">
      <c r="A97" s="46"/>
      <c r="B97" s="47"/>
      <c r="C97" s="39"/>
    </row>
    <row r="98" spans="1:3" ht="12.75">
      <c r="A98" s="46"/>
      <c r="B98" s="47"/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</sheetData>
  <mergeCells count="33">
    <mergeCell ref="AB4:AD4"/>
    <mergeCell ref="AE4:AG4"/>
    <mergeCell ref="AH4:AJ4"/>
    <mergeCell ref="P4:R4"/>
    <mergeCell ref="S4:U4"/>
    <mergeCell ref="V4:X4"/>
    <mergeCell ref="Y4:AA4"/>
    <mergeCell ref="D4:F4"/>
    <mergeCell ref="G4:I4"/>
    <mergeCell ref="J4:L4"/>
    <mergeCell ref="M4:O4"/>
    <mergeCell ref="Y74:AA74"/>
    <mergeCell ref="AB74:AD74"/>
    <mergeCell ref="AE74:AG74"/>
    <mergeCell ref="AH74:AJ74"/>
    <mergeCell ref="P34:R34"/>
    <mergeCell ref="S34:U34"/>
    <mergeCell ref="V34:X34"/>
    <mergeCell ref="Y34:AA34"/>
    <mergeCell ref="D34:F34"/>
    <mergeCell ref="G34:I34"/>
    <mergeCell ref="J34:L34"/>
    <mergeCell ref="M34:O34"/>
    <mergeCell ref="AB34:AD34"/>
    <mergeCell ref="AE34:AG34"/>
    <mergeCell ref="AH34:AJ34"/>
    <mergeCell ref="D74:F74"/>
    <mergeCell ref="G74:I74"/>
    <mergeCell ref="J74:L74"/>
    <mergeCell ref="M74:O74"/>
    <mergeCell ref="P74:R74"/>
    <mergeCell ref="S74:U74"/>
    <mergeCell ref="V74:X74"/>
  </mergeCells>
  <printOptions/>
  <pageMargins left="0.7480314960629921" right="0.7874015748031497" top="0.5905511811023623" bottom="0.5511811023622047" header="0.35433070866141736" footer="0.35433070866141736"/>
  <pageSetup horizontalDpi="600" verticalDpi="600" orientation="landscape" paperSize="9" scale="85" r:id="rId1"/>
  <headerFooter alignWithMargins="0">
    <oddHeader>&amp;R&amp;"Arial CE,Tučné"Tabulka č. 4</oddHeader>
    <oddFooter>&amp;L&amp;"Arial CE,Tučné"Ministerstvo zdravotnictví&amp;CStránka &amp;P z &amp;N</oddFooter>
  </headerFooter>
  <rowBreaks count="2" manualBreakCount="2">
    <brk id="33" max="35" man="1"/>
    <brk id="73" max="35" man="1"/>
  </rowBreaks>
  <colBreaks count="11" manualBreakCount="11">
    <brk id="6" max="65535" man="1"/>
    <brk id="9" max="65535" man="1"/>
    <brk id="12" max="65535" man="1"/>
    <brk id="15" max="65535" man="1"/>
    <brk id="18" max="65535" man="1"/>
    <brk id="21" max="65535" man="1"/>
    <brk id="24" max="65535" man="1"/>
    <brk id="27" max="65535" man="1"/>
    <brk id="30" max="90" man="1"/>
    <brk id="33" max="90" man="1"/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</dc:creator>
  <cp:keywords/>
  <dc:description/>
  <cp:lastModifiedBy>Martina</cp:lastModifiedBy>
  <cp:lastPrinted>2010-12-02T09:50:35Z</cp:lastPrinted>
  <dcterms:created xsi:type="dcterms:W3CDTF">2004-02-12T09:19:08Z</dcterms:created>
  <dcterms:modified xsi:type="dcterms:W3CDTF">2011-03-04T11:20:34Z</dcterms:modified>
  <cp:category/>
  <cp:version/>
  <cp:contentType/>
  <cp:contentStatus/>
</cp:coreProperties>
</file>