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40" activeTab="0"/>
  </bookViews>
  <sheets>
    <sheet name="Tabulka 1,2,3" sheetId="1" r:id="rId1"/>
    <sheet name="Tabulka 4a)b)" sheetId="2" r:id="rId2"/>
    <sheet name="Tabulka 5" sheetId="3" r:id="rId3"/>
  </sheets>
  <definedNames>
    <definedName name="_xlnm.Print_Area" localSheetId="0">'Tabulka 1,2,3'!$A$1:$Y$25</definedName>
    <definedName name="_xlnm.Print_Area" localSheetId="1">'Tabulka 4a)b)'!$A$1:$M$26</definedName>
    <definedName name="_xlnm.Print_Area" localSheetId="2">'Tabulka 5'!$A$1:$X$46</definedName>
  </definedNames>
  <calcPr fullCalcOnLoad="1"/>
</workbook>
</file>

<file path=xl/sharedStrings.xml><?xml version="1.0" encoding="utf-8"?>
<sst xmlns="http://schemas.openxmlformats.org/spreadsheetml/2006/main" count="230" uniqueCount="118">
  <si>
    <t>Celkem</t>
  </si>
  <si>
    <t>průměrný příjem včetně ČKA na jednoho pojištěnce</t>
  </si>
  <si>
    <t xml:space="preserve">pojistné ze státního rozpočtu na jednoho pojištěnce hrazeného státem za pololetí </t>
  </si>
  <si>
    <t xml:space="preserve">vybrané pojistné včetně ČKA na jednoho pojištěnce nehrazeného státem </t>
  </si>
  <si>
    <t>IIp/2008</t>
  </si>
  <si>
    <t>Ip/2008</t>
  </si>
  <si>
    <t>IIp/2007</t>
  </si>
  <si>
    <t>Ip/2007</t>
  </si>
  <si>
    <t>IIp/2006</t>
  </si>
  <si>
    <t>Ip/2006</t>
  </si>
  <si>
    <t>IIp/2005</t>
  </si>
  <si>
    <t>Ip/2005</t>
  </si>
  <si>
    <t>IIp/2004</t>
  </si>
  <si>
    <t>Ip/2004</t>
  </si>
  <si>
    <t>IIp/2003</t>
  </si>
  <si>
    <t>Ip/2003</t>
  </si>
  <si>
    <t>IIp/2002</t>
  </si>
  <si>
    <t>Ip/2002</t>
  </si>
  <si>
    <t>IIp/2001</t>
  </si>
  <si>
    <t>Ip/2001</t>
  </si>
  <si>
    <t>IIp/2000</t>
  </si>
  <si>
    <t>Ip/2000</t>
  </si>
  <si>
    <t>IIp/1999</t>
  </si>
  <si>
    <t>Ip/1999</t>
  </si>
  <si>
    <t>IIp/1998</t>
  </si>
  <si>
    <t>Ip/1998</t>
  </si>
  <si>
    <t>Druh pojistného</t>
  </si>
  <si>
    <t xml:space="preserve">Tabulka č.3 : Příjmy na jednoho pojištěnce za jednotlivá pololetí ve zdravotních pojišťovnách v Kč  </t>
  </si>
  <si>
    <t>celkem bez ČKA</t>
  </si>
  <si>
    <t>celkem s ČKA</t>
  </si>
  <si>
    <t>pojistné ze státního rozpočtu bez předsunuté platby</t>
  </si>
  <si>
    <t>vybrané pojistné včetně ČKA</t>
  </si>
  <si>
    <t>Tabulka č.2 : Růst celkových příjmů zdravotních pojišťoven v % vztažený vždy ke stejnému pololetí předchozího roku</t>
  </si>
  <si>
    <t>ČKA</t>
  </si>
  <si>
    <t xml:space="preserve">Tabulka č.1 :  Celkové příjmy zdravotních pojišťoven v mil. Kč </t>
  </si>
  <si>
    <t>za které není plátcem stát</t>
  </si>
  <si>
    <t>za které platí stát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</si>
  <si>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</si>
  <si>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</si>
  <si>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</si>
  <si>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</si>
  <si>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</si>
  <si>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</si>
  <si>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</si>
  <si>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</si>
  <si>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</si>
  <si>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</si>
  <si>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</si>
  <si>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Podíl pojistného dle plátců</t>
  </si>
  <si>
    <t>Průměrný počet plátců pojistného</t>
  </si>
  <si>
    <t>Tabulka č. 4b: Porovnání rozložení objemu pojistného dle plátců a dle počtu plátců</t>
  </si>
  <si>
    <t>vybrané pojistné od zaměstnavatelů a OSVČ včetně ČKA</t>
  </si>
  <si>
    <t>ze státního rozpočtu bez předsunuté platby</t>
  </si>
  <si>
    <t xml:space="preserve">celkem </t>
  </si>
  <si>
    <t>Objem pojistného dle plátců (mil. Kč)</t>
  </si>
  <si>
    <t>Tabulka č. 4a: Porovnání rozložení objemu pojistného dle plátců a dle počtu plátců</t>
  </si>
  <si>
    <r>
      <t>*)</t>
    </r>
    <r>
      <rPr>
        <sz val="10"/>
        <rFont val="Arial CE"/>
        <family val="2"/>
      </rPr>
      <t xml:space="preserve"> Teprve od roku 2002 jsou v údajích za ošetřovatelská lůžka data za všechny zdrav. pojišťovny, v předchozích letech byly náklady na tuto péči vykazovány v některých případech v nákladech LDN</t>
    </r>
  </si>
  <si>
    <t>ostatní náklady na zdravotní péči (které nelze zařadit do předchozích bodů - do vysvětlivek uvést, co zahrnují)</t>
  </si>
  <si>
    <t>XI.</t>
  </si>
  <si>
    <t>Finanční prostředky (vratky)</t>
  </si>
  <si>
    <t>X.</t>
  </si>
  <si>
    <t>náklady na léčení v zahraničí (nutná a neodkl. péče)</t>
  </si>
  <si>
    <t>IX.</t>
  </si>
  <si>
    <t>b) předepsané v lůžkových zdrav.zař.</t>
  </si>
  <si>
    <t xml:space="preserve">a) předepsané v ambulantních zdrav. zař. </t>
  </si>
  <si>
    <t xml:space="preserve"> v tom :</t>
  </si>
  <si>
    <t>náklady na ZP vydané na poukazy celkem</t>
  </si>
  <si>
    <t>VIII.</t>
  </si>
  <si>
    <t xml:space="preserve">b) předepsané v lůžkových zdrav. zařízeních </t>
  </si>
  <si>
    <t xml:space="preserve">     a2) u specializované ambulantní péče</t>
  </si>
  <si>
    <t xml:space="preserve">     a1) u praktických lékařů</t>
  </si>
  <si>
    <t>a) předepsané v ambulantních zdrav. zařízeních (samostatná ambulantní ZZ)</t>
  </si>
  <si>
    <t xml:space="preserve"> v tom:</t>
  </si>
  <si>
    <t>náklady na léky vydané na recepty celkem</t>
  </si>
  <si>
    <t>VII.</t>
  </si>
  <si>
    <t>náklady na záchrannou službu (odb. 709, ZZ nevykazující žádný kod OD)</t>
  </si>
  <si>
    <t>VI.</t>
  </si>
  <si>
    <t>náklady na dopravu (zahrnuje dopravní zdr. službu včetně indiv. dopravy, nezahrnuje se doprava z ř.II)</t>
  </si>
  <si>
    <t>V.</t>
  </si>
  <si>
    <t>náklady na zdravotní péči ve stacionářích (ZZ vykazující OD 0004)</t>
  </si>
  <si>
    <t xml:space="preserve"> -</t>
  </si>
  <si>
    <t>náklady na péči v ozdravovnách</t>
  </si>
  <si>
    <t>IV.</t>
  </si>
  <si>
    <t>náklady na lázeňskou péči</t>
  </si>
  <si>
    <t>III.</t>
  </si>
  <si>
    <t>d) ošetřovatelská lůžka (samostat. ZZ vykazující kod OD 00005) *)</t>
  </si>
  <si>
    <t>c) LDN (samostat. ZZ vykazující kod OD 00024)</t>
  </si>
  <si>
    <t>b) odborné léčebné ústavy (OLÚ s výjimkou ZZ uvedených v ř.IIc) a d)</t>
  </si>
  <si>
    <t>a) LZZ s výjimkou ZZ uvedených v řádcích II.b),c),d)</t>
  </si>
  <si>
    <t>na ústavní péči celkem (ZZ vykazující kod OD, zahrnují se náklady na ZULP, ZUM, paušál na léky i příp.nasmlouvanou péči ambulantní, stomatologickou a dopravu provozovanou v rámci lůžkového ZZ s výjimkou nákladů na léky na recepty a ZP na poukazy)</t>
  </si>
  <si>
    <t>II.</t>
  </si>
  <si>
    <t>na ošetřovatelskou a rehabilitační péči poskytnutou v zařízeních sociálních služeb</t>
  </si>
  <si>
    <t>na zdravotní péči poskytnutou v zařízeních sociálních služeb</t>
  </si>
  <si>
    <t>na zdravotní péči ve zdravotnických zařízeních poskytnutou osobám umístěným v nich z jiných než zdravotních důvodů</t>
  </si>
  <si>
    <t xml:space="preserve">g) na specializovanou ambulantní péči (odb.neuvedené pod písm. a) -e) </t>
  </si>
  <si>
    <t>f) na domácí zdravotní péči (HOME CARE - odb. 925 a přísl.výkony odb. 911)</t>
  </si>
  <si>
    <t>e2) laboratoře</t>
  </si>
  <si>
    <t>e1) RTG (odb. 809)</t>
  </si>
  <si>
    <t>e) na zdravotní péči komplementu (odbornosti 222, 801-805, 809, 812-823)</t>
  </si>
  <si>
    <t>d) na rehabilitační péči (odbornost 902 a 918)</t>
  </si>
  <si>
    <t>c) na gynekologickou péči (odbornosti 603, 604)</t>
  </si>
  <si>
    <t>b) na péči praktických lékařů (odb. 001, 002)</t>
  </si>
  <si>
    <t>a) na stomatologickou péči (odb. 014, 015, 019)</t>
  </si>
  <si>
    <t>z toho:</t>
  </si>
  <si>
    <t>na ambulantní péči celkem (ZZ nevykaz.žádný kod OD, zahrnují se náklady na ZULP, ZUM, nezahrnují se náklady na léky na recepty a ZP na poukazy)</t>
  </si>
  <si>
    <t>I.</t>
  </si>
  <si>
    <t xml:space="preserve">v tom:    </t>
  </si>
  <si>
    <t xml:space="preserve">Náklady na zdr. péči hrazenou ze ZFZP celk. </t>
  </si>
  <si>
    <t>2. pololetí</t>
  </si>
  <si>
    <t>1. pololetí</t>
  </si>
  <si>
    <t xml:space="preserve">2. pololetí </t>
  </si>
  <si>
    <t xml:space="preserve">1. pololetí </t>
  </si>
  <si>
    <t>Název ukazatele</t>
  </si>
  <si>
    <t>A.</t>
  </si>
  <si>
    <t>Tabulka č. 5: Náklady zdravotních pojišťoven na zdravotní péči dle jednotlivých pololetí od roku 1998 do roku 2008 v tis. Kč</t>
  </si>
  <si>
    <t>Ip/2009</t>
  </si>
  <si>
    <t>07/2009</t>
  </si>
  <si>
    <t>1-7/2009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</si>
</sst>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_ _ "/>
    <numFmt numFmtId="166" formatCode="#,##0_ "/>
    <numFmt numFmtId="167" formatCode="0.0%_ _ "/>
    <numFmt numFmtId="168" formatCode="_ _ _ @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/>
      <top/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48" applyFont="1">
      <alignment/>
      <protection/>
    </xf>
    <xf numFmtId="3" fontId="3" fillId="0" borderId="0" xfId="48" applyNumberFormat="1" applyFont="1">
      <alignment/>
      <protection/>
    </xf>
    <xf numFmtId="0" fontId="5" fillId="0" borderId="0" xfId="48" applyFont="1">
      <alignment/>
      <protection/>
    </xf>
    <xf numFmtId="3" fontId="3" fillId="0" borderId="10" xfId="48" applyNumberFormat="1" applyFont="1" applyBorder="1">
      <alignment/>
      <protection/>
    </xf>
    <xf numFmtId="3" fontId="3" fillId="0" borderId="11" xfId="48" applyNumberFormat="1" applyFont="1" applyBorder="1">
      <alignment/>
      <protection/>
    </xf>
    <xf numFmtId="3" fontId="3" fillId="0" borderId="12" xfId="48" applyNumberFormat="1" applyFont="1" applyBorder="1">
      <alignment/>
      <protection/>
    </xf>
    <xf numFmtId="3" fontId="3" fillId="0" borderId="13" xfId="48" applyNumberFormat="1" applyFont="1" applyBorder="1">
      <alignment/>
      <protection/>
    </xf>
    <xf numFmtId="0" fontId="3" fillId="0" borderId="14" xfId="48" applyFont="1" applyBorder="1" applyAlignment="1">
      <alignment wrapText="1"/>
      <protection/>
    </xf>
    <xf numFmtId="3" fontId="3" fillId="0" borderId="15" xfId="48" applyNumberFormat="1" applyFont="1" applyBorder="1">
      <alignment/>
      <protection/>
    </xf>
    <xf numFmtId="3" fontId="3" fillId="0" borderId="16" xfId="48" applyNumberFormat="1" applyFont="1" applyBorder="1">
      <alignment/>
      <protection/>
    </xf>
    <xf numFmtId="3" fontId="3" fillId="0" borderId="17" xfId="48" applyNumberFormat="1" applyFont="1" applyBorder="1">
      <alignment/>
      <protection/>
    </xf>
    <xf numFmtId="3" fontId="3" fillId="0" borderId="18" xfId="48" applyNumberFormat="1" applyFont="1" applyBorder="1">
      <alignment/>
      <protection/>
    </xf>
    <xf numFmtId="0" fontId="3" fillId="0" borderId="19" xfId="48" applyFont="1" applyBorder="1" applyAlignment="1">
      <alignment wrapText="1"/>
      <protection/>
    </xf>
    <xf numFmtId="3" fontId="3" fillId="0" borderId="20" xfId="48" applyNumberFormat="1" applyFont="1" applyBorder="1">
      <alignment/>
      <protection/>
    </xf>
    <xf numFmtId="3" fontId="3" fillId="0" borderId="21" xfId="48" applyNumberFormat="1" applyFont="1" applyBorder="1">
      <alignment/>
      <protection/>
    </xf>
    <xf numFmtId="3" fontId="3" fillId="0" borderId="22" xfId="48" applyNumberFormat="1" applyFont="1" applyBorder="1">
      <alignment/>
      <protection/>
    </xf>
    <xf numFmtId="3" fontId="3" fillId="0" borderId="23" xfId="48" applyNumberFormat="1" applyFont="1" applyBorder="1">
      <alignment/>
      <protection/>
    </xf>
    <xf numFmtId="0" fontId="3" fillId="0" borderId="24" xfId="48" applyFont="1" applyBorder="1" applyAlignment="1">
      <alignment wrapText="1"/>
      <protection/>
    </xf>
    <xf numFmtId="49" fontId="6" fillId="33" borderId="25" xfId="48" applyNumberFormat="1" applyFont="1" applyFill="1" applyBorder="1" applyAlignment="1">
      <alignment horizontal="center"/>
      <protection/>
    </xf>
    <xf numFmtId="49" fontId="6" fillId="33" borderId="26" xfId="48" applyNumberFormat="1" applyFont="1" applyFill="1" applyBorder="1" applyAlignment="1">
      <alignment horizontal="center"/>
      <protection/>
    </xf>
    <xf numFmtId="49" fontId="6" fillId="33" borderId="27" xfId="48" applyNumberFormat="1" applyFont="1" applyFill="1" applyBorder="1" applyAlignment="1">
      <alignment horizontal="center"/>
      <protection/>
    </xf>
    <xf numFmtId="49" fontId="6" fillId="33" borderId="28" xfId="48" applyNumberFormat="1" applyFont="1" applyFill="1" applyBorder="1" applyAlignment="1">
      <alignment horizontal="center"/>
      <protection/>
    </xf>
    <xf numFmtId="0" fontId="6" fillId="33" borderId="29" xfId="48" applyFont="1" applyFill="1" applyBorder="1" applyAlignment="1">
      <alignment horizontal="center"/>
      <protection/>
    </xf>
    <xf numFmtId="164" fontId="3" fillId="0" borderId="0" xfId="54" applyNumberFormat="1" applyFont="1" applyAlignment="1">
      <alignment/>
    </xf>
    <xf numFmtId="165" fontId="3" fillId="0" borderId="0" xfId="48" applyNumberFormat="1" applyFont="1" applyAlignment="1">
      <alignment horizontal="right"/>
      <protection/>
    </xf>
    <xf numFmtId="0" fontId="7" fillId="0" borderId="0" xfId="48" applyFont="1">
      <alignment/>
      <protection/>
    </xf>
    <xf numFmtId="0" fontId="8" fillId="0" borderId="0" xfId="48" applyFont="1" applyBorder="1">
      <alignment/>
      <protection/>
    </xf>
    <xf numFmtId="0" fontId="9" fillId="0" borderId="0" xfId="48" applyFont="1">
      <alignment/>
      <protection/>
    </xf>
    <xf numFmtId="166" fontId="3" fillId="0" borderId="0" xfId="48" applyNumberFormat="1" applyFont="1" applyBorder="1">
      <alignment/>
      <protection/>
    </xf>
    <xf numFmtId="0" fontId="3" fillId="0" borderId="0" xfId="48" applyFont="1" applyBorder="1" applyAlignment="1">
      <alignment wrapText="1"/>
      <protection/>
    </xf>
    <xf numFmtId="165" fontId="3" fillId="0" borderId="0" xfId="48" applyNumberFormat="1" applyFont="1" applyBorder="1">
      <alignment/>
      <protection/>
    </xf>
    <xf numFmtId="3" fontId="3" fillId="0" borderId="0" xfId="48" applyNumberFormat="1" applyFont="1" applyBorder="1">
      <alignment/>
      <protection/>
    </xf>
    <xf numFmtId="164" fontId="3" fillId="0" borderId="10" xfId="48" applyNumberFormat="1" applyFont="1" applyBorder="1">
      <alignment/>
      <protection/>
    </xf>
    <xf numFmtId="164" fontId="3" fillId="0" borderId="11" xfId="48" applyNumberFormat="1" applyFont="1" applyBorder="1">
      <alignment/>
      <protection/>
    </xf>
    <xf numFmtId="164" fontId="3" fillId="0" borderId="12" xfId="48" applyNumberFormat="1" applyFont="1" applyBorder="1">
      <alignment/>
      <protection/>
    </xf>
    <xf numFmtId="164" fontId="3" fillId="0" borderId="13" xfId="48" applyNumberFormat="1" applyFont="1" applyBorder="1">
      <alignment/>
      <protection/>
    </xf>
    <xf numFmtId="164" fontId="3" fillId="34" borderId="13" xfId="48" applyNumberFormat="1" applyFont="1" applyFill="1" applyBorder="1">
      <alignment/>
      <protection/>
    </xf>
    <xf numFmtId="164" fontId="3" fillId="34" borderId="11" xfId="48" applyNumberFormat="1" applyFont="1" applyFill="1" applyBorder="1">
      <alignment/>
      <protection/>
    </xf>
    <xf numFmtId="0" fontId="3" fillId="0" borderId="14" xfId="48" applyFont="1" applyBorder="1">
      <alignment/>
      <protection/>
    </xf>
    <xf numFmtId="164" fontId="3" fillId="0" borderId="15" xfId="48" applyNumberFormat="1" applyFont="1" applyBorder="1">
      <alignment/>
      <protection/>
    </xf>
    <xf numFmtId="164" fontId="3" fillId="0" borderId="16" xfId="48" applyNumberFormat="1" applyFont="1" applyBorder="1">
      <alignment/>
      <protection/>
    </xf>
    <xf numFmtId="164" fontId="3" fillId="0" borderId="17" xfId="48" applyNumberFormat="1" applyFont="1" applyBorder="1">
      <alignment/>
      <protection/>
    </xf>
    <xf numFmtId="164" fontId="3" fillId="0" borderId="18" xfId="48" applyNumberFormat="1" applyFont="1" applyBorder="1">
      <alignment/>
      <protection/>
    </xf>
    <xf numFmtId="164" fontId="3" fillId="34" borderId="18" xfId="48" applyNumberFormat="1" applyFont="1" applyFill="1" applyBorder="1">
      <alignment/>
      <protection/>
    </xf>
    <xf numFmtId="164" fontId="3" fillId="34" borderId="16" xfId="48" applyNumberFormat="1" applyFont="1" applyFill="1" applyBorder="1">
      <alignment/>
      <protection/>
    </xf>
    <xf numFmtId="3" fontId="3" fillId="0" borderId="19" xfId="48" applyNumberFormat="1" applyFont="1" applyBorder="1">
      <alignment/>
      <protection/>
    </xf>
    <xf numFmtId="164" fontId="3" fillId="0" borderId="20" xfId="48" applyNumberFormat="1" applyFont="1" applyBorder="1">
      <alignment/>
      <protection/>
    </xf>
    <xf numFmtId="3" fontId="3" fillId="0" borderId="19" xfId="48" applyNumberFormat="1" applyFont="1" applyBorder="1" applyAlignment="1">
      <alignment wrapText="1"/>
      <protection/>
    </xf>
    <xf numFmtId="164" fontId="3" fillId="0" borderId="21" xfId="48" applyNumberFormat="1" applyFont="1" applyBorder="1">
      <alignment/>
      <protection/>
    </xf>
    <xf numFmtId="164" fontId="3" fillId="0" borderId="22" xfId="48" applyNumberFormat="1" applyFont="1" applyBorder="1">
      <alignment/>
      <protection/>
    </xf>
    <xf numFmtId="164" fontId="3" fillId="0" borderId="23" xfId="48" applyNumberFormat="1" applyFont="1" applyBorder="1">
      <alignment/>
      <protection/>
    </xf>
    <xf numFmtId="164" fontId="3" fillId="34" borderId="23" xfId="48" applyNumberFormat="1" applyFont="1" applyFill="1" applyBorder="1">
      <alignment/>
      <protection/>
    </xf>
    <xf numFmtId="164" fontId="3" fillId="34" borderId="21" xfId="48" applyNumberFormat="1" applyFont="1" applyFill="1" applyBorder="1">
      <alignment/>
      <protection/>
    </xf>
    <xf numFmtId="3" fontId="3" fillId="0" borderId="24" xfId="48" applyNumberFormat="1" applyFont="1" applyBorder="1">
      <alignment/>
      <protection/>
    </xf>
    <xf numFmtId="0" fontId="6" fillId="0" borderId="0" xfId="48" applyFont="1" applyAlignment="1">
      <alignment horizontal="center"/>
      <protection/>
    </xf>
    <xf numFmtId="0" fontId="10" fillId="0" borderId="0" xfId="48" applyFont="1" applyBorder="1">
      <alignment/>
      <protection/>
    </xf>
    <xf numFmtId="3" fontId="3" fillId="0" borderId="14" xfId="48" applyNumberFormat="1" applyFont="1" applyBorder="1">
      <alignment/>
      <protection/>
    </xf>
    <xf numFmtId="49" fontId="6" fillId="33" borderId="29" xfId="48" applyNumberFormat="1" applyFont="1" applyFill="1" applyBorder="1" applyAlignment="1">
      <alignment horizontal="center"/>
      <protection/>
    </xf>
    <xf numFmtId="0" fontId="6" fillId="0" borderId="0" xfId="48" applyFont="1">
      <alignment/>
      <protection/>
    </xf>
    <xf numFmtId="167" fontId="10" fillId="0" borderId="0" xfId="48" applyNumberFormat="1" applyFont="1" applyBorder="1">
      <alignment/>
      <protection/>
    </xf>
    <xf numFmtId="3" fontId="10" fillId="0" borderId="0" xfId="48" applyNumberFormat="1" applyFont="1" applyBorder="1">
      <alignment/>
      <protection/>
    </xf>
    <xf numFmtId="10" fontId="3" fillId="0" borderId="10" xfId="48" applyNumberFormat="1" applyFont="1" applyBorder="1">
      <alignment/>
      <protection/>
    </xf>
    <xf numFmtId="10" fontId="3" fillId="0" borderId="30" xfId="48" applyNumberFormat="1" applyFont="1" applyBorder="1">
      <alignment/>
      <protection/>
    </xf>
    <xf numFmtId="0" fontId="3" fillId="0" borderId="12" xfId="48" applyNumberFormat="1" applyFont="1" applyBorder="1">
      <alignment/>
      <protection/>
    </xf>
    <xf numFmtId="10" fontId="3" fillId="0" borderId="31" xfId="48" applyNumberFormat="1" applyFont="1" applyBorder="1">
      <alignment/>
      <protection/>
    </xf>
    <xf numFmtId="10" fontId="3" fillId="0" borderId="32" xfId="48" applyNumberFormat="1" applyFont="1" applyBorder="1">
      <alignment/>
      <protection/>
    </xf>
    <xf numFmtId="0" fontId="3" fillId="0" borderId="22" xfId="48" applyNumberFormat="1" applyFont="1" applyBorder="1">
      <alignment/>
      <protection/>
    </xf>
    <xf numFmtId="49" fontId="8" fillId="33" borderId="25" xfId="48" applyNumberFormat="1" applyFont="1" applyFill="1" applyBorder="1" applyAlignment="1">
      <alignment horizontal="center"/>
      <protection/>
    </xf>
    <xf numFmtId="49" fontId="8" fillId="33" borderId="33" xfId="48" applyNumberFormat="1" applyFont="1" applyFill="1" applyBorder="1" applyAlignment="1">
      <alignment horizontal="center"/>
      <protection/>
    </xf>
    <xf numFmtId="49" fontId="6" fillId="33" borderId="33" xfId="48" applyNumberFormat="1" applyFont="1" applyFill="1" applyBorder="1" applyAlignment="1">
      <alignment horizontal="center"/>
      <protection/>
    </xf>
    <xf numFmtId="0" fontId="6" fillId="33" borderId="27" xfId="48" applyNumberFormat="1" applyFont="1" applyFill="1" applyBorder="1">
      <alignment/>
      <protection/>
    </xf>
    <xf numFmtId="3" fontId="3" fillId="0" borderId="34" xfId="48" applyNumberFormat="1" applyFont="1" applyBorder="1">
      <alignment/>
      <protection/>
    </xf>
    <xf numFmtId="3" fontId="3" fillId="0" borderId="32" xfId="48" applyNumberFormat="1" applyFont="1" applyBorder="1">
      <alignment/>
      <protection/>
    </xf>
    <xf numFmtId="0" fontId="3" fillId="0" borderId="17" xfId="48" applyNumberFormat="1" applyFont="1" applyBorder="1">
      <alignment/>
      <protection/>
    </xf>
    <xf numFmtId="3" fontId="3" fillId="0" borderId="31" xfId="48" applyNumberFormat="1" applyFont="1" applyBorder="1">
      <alignment/>
      <protection/>
    </xf>
    <xf numFmtId="0" fontId="6" fillId="33" borderId="27" xfId="48" applyNumberFormat="1" applyFont="1" applyFill="1" applyBorder="1">
      <alignment/>
      <protection/>
    </xf>
    <xf numFmtId="165" fontId="10" fillId="0" borderId="0" xfId="48" applyNumberFormat="1" applyFont="1" applyBorder="1">
      <alignment/>
      <protection/>
    </xf>
    <xf numFmtId="168" fontId="10" fillId="0" borderId="0" xfId="48" applyNumberFormat="1" applyFont="1" applyBorder="1">
      <alignment/>
      <protection/>
    </xf>
    <xf numFmtId="0" fontId="9" fillId="0" borderId="0" xfId="48" applyFont="1" applyBorder="1">
      <alignment/>
      <protection/>
    </xf>
    <xf numFmtId="10" fontId="10" fillId="0" borderId="0" xfId="48" applyNumberFormat="1" applyFont="1" applyBorder="1">
      <alignment/>
      <protection/>
    </xf>
    <xf numFmtId="0" fontId="3" fillId="0" borderId="0" xfId="48" applyNumberFormat="1" applyFont="1" applyBorder="1">
      <alignment/>
      <protection/>
    </xf>
    <xf numFmtId="10" fontId="3" fillId="0" borderId="35" xfId="48" applyNumberFormat="1" applyFont="1" applyBorder="1">
      <alignment/>
      <protection/>
    </xf>
    <xf numFmtId="3" fontId="3" fillId="0" borderId="30" xfId="48" applyNumberFormat="1" applyFont="1" applyBorder="1">
      <alignment/>
      <protection/>
    </xf>
    <xf numFmtId="0" fontId="3" fillId="0" borderId="36" xfId="48" applyNumberFormat="1" applyFont="1" applyBorder="1">
      <alignment/>
      <protection/>
    </xf>
    <xf numFmtId="3" fontId="3" fillId="0" borderId="37" xfId="48" applyNumberFormat="1" applyFont="1" applyBorder="1">
      <alignment/>
      <protection/>
    </xf>
    <xf numFmtId="3" fontId="3" fillId="0" borderId="35" xfId="48" applyNumberFormat="1" applyFont="1" applyBorder="1">
      <alignment/>
      <protection/>
    </xf>
    <xf numFmtId="49" fontId="10" fillId="0" borderId="0" xfId="48" applyNumberFormat="1" applyFont="1" applyBorder="1">
      <alignment/>
      <protection/>
    </xf>
    <xf numFmtId="49" fontId="6" fillId="33" borderId="27" xfId="48" applyNumberFormat="1" applyFont="1" applyFill="1" applyBorder="1">
      <alignment/>
      <protection/>
    </xf>
    <xf numFmtId="0" fontId="10" fillId="0" borderId="0" xfId="48" applyFont="1">
      <alignment/>
      <protection/>
    </xf>
    <xf numFmtId="0" fontId="11" fillId="0" borderId="0" xfId="48" applyFont="1">
      <alignment/>
      <protection/>
    </xf>
    <xf numFmtId="3" fontId="12" fillId="0" borderId="38" xfId="50" applyNumberFormat="1" applyFont="1" applyFill="1" applyBorder="1" applyAlignment="1">
      <alignment horizontal="right" wrapText="1"/>
      <protection/>
    </xf>
    <xf numFmtId="3" fontId="8" fillId="0" borderId="39" xfId="50" applyNumberFormat="1" applyFont="1" applyFill="1" applyBorder="1" applyAlignment="1">
      <alignment horizontal="right"/>
      <protection/>
    </xf>
    <xf numFmtId="3" fontId="3" fillId="0" borderId="10" xfId="49" applyNumberFormat="1" applyFont="1" applyFill="1" applyBorder="1">
      <alignment/>
      <protection/>
    </xf>
    <xf numFmtId="3" fontId="3" fillId="0" borderId="12" xfId="49" applyNumberFormat="1" applyFont="1" applyFill="1" applyBorder="1">
      <alignment/>
      <protection/>
    </xf>
    <xf numFmtId="3" fontId="3" fillId="0" borderId="10" xfId="48" applyNumberFormat="1" applyFont="1" applyFill="1" applyBorder="1">
      <alignment/>
      <protection/>
    </xf>
    <xf numFmtId="0" fontId="3" fillId="0" borderId="14" xfId="48" applyFont="1" applyBorder="1" applyAlignment="1">
      <alignment horizontal="left" vertical="center" wrapText="1"/>
      <protection/>
    </xf>
    <xf numFmtId="0" fontId="6" fillId="0" borderId="40" xfId="48" applyFont="1" applyBorder="1" applyAlignment="1">
      <alignment horizontal="center" vertical="center"/>
      <protection/>
    </xf>
    <xf numFmtId="3" fontId="12" fillId="0" borderId="41" xfId="50" applyNumberFormat="1" applyFont="1" applyFill="1" applyBorder="1" applyAlignment="1">
      <alignment horizontal="right" wrapText="1"/>
      <protection/>
    </xf>
    <xf numFmtId="3" fontId="8" fillId="0" borderId="42" xfId="50" applyNumberFormat="1" applyFont="1" applyFill="1" applyBorder="1" applyAlignment="1">
      <alignment horizontal="right"/>
      <protection/>
    </xf>
    <xf numFmtId="3" fontId="3" fillId="0" borderId="43" xfId="49" applyNumberFormat="1" applyFont="1" applyFill="1" applyBorder="1">
      <alignment/>
      <protection/>
    </xf>
    <xf numFmtId="3" fontId="3" fillId="0" borderId="36" xfId="49" applyNumberFormat="1" applyFont="1" applyFill="1" applyBorder="1">
      <alignment/>
      <protection/>
    </xf>
    <xf numFmtId="3" fontId="3" fillId="0" borderId="43" xfId="48" applyNumberFormat="1" applyFont="1" applyFill="1" applyBorder="1">
      <alignment/>
      <protection/>
    </xf>
    <xf numFmtId="3" fontId="3" fillId="0" borderId="36" xfId="48" applyNumberFormat="1" applyFont="1" applyBorder="1">
      <alignment/>
      <protection/>
    </xf>
    <xf numFmtId="3" fontId="3" fillId="0" borderId="43" xfId="48" applyNumberFormat="1" applyFont="1" applyBorder="1">
      <alignment/>
      <protection/>
    </xf>
    <xf numFmtId="3" fontId="3" fillId="0" borderId="44" xfId="48" applyNumberFormat="1" applyFont="1" applyBorder="1">
      <alignment/>
      <protection/>
    </xf>
    <xf numFmtId="3" fontId="3" fillId="0" borderId="45" xfId="48" applyNumberFormat="1" applyFont="1" applyBorder="1">
      <alignment/>
      <protection/>
    </xf>
    <xf numFmtId="0" fontId="3" fillId="0" borderId="46" xfId="50" applyFont="1" applyBorder="1" applyAlignment="1">
      <alignment horizontal="left" vertical="center" wrapText="1"/>
      <protection/>
    </xf>
    <xf numFmtId="0" fontId="6" fillId="0" borderId="47" xfId="48" applyFont="1" applyBorder="1" applyAlignment="1">
      <alignment horizontal="centerContinuous" vertical="center"/>
      <protection/>
    </xf>
    <xf numFmtId="3" fontId="3" fillId="0" borderId="15" xfId="49" applyNumberFormat="1" applyFont="1" applyFill="1" applyBorder="1">
      <alignment/>
      <protection/>
    </xf>
    <xf numFmtId="3" fontId="3" fillId="0" borderId="17" xfId="49" applyNumberFormat="1" applyFont="1" applyFill="1" applyBorder="1">
      <alignment/>
      <protection/>
    </xf>
    <xf numFmtId="3" fontId="3" fillId="0" borderId="15" xfId="48" applyNumberFormat="1" applyFont="1" applyFill="1" applyBorder="1">
      <alignment/>
      <protection/>
    </xf>
    <xf numFmtId="0" fontId="3" fillId="0" borderId="19" xfId="50" applyFont="1" applyBorder="1" applyAlignment="1">
      <alignment horizontal="left" vertical="center" wrapText="1"/>
      <protection/>
    </xf>
    <xf numFmtId="3" fontId="13" fillId="0" borderId="41" xfId="50" applyNumberFormat="1" applyFont="1" applyFill="1" applyBorder="1" applyAlignment="1">
      <alignment horizontal="right" wrapText="1"/>
      <protection/>
    </xf>
    <xf numFmtId="3" fontId="10" fillId="0" borderId="42" xfId="50" applyNumberFormat="1" applyFont="1" applyFill="1" applyBorder="1" applyAlignment="1">
      <alignment horizontal="right"/>
      <protection/>
    </xf>
    <xf numFmtId="2" fontId="8" fillId="0" borderId="42" xfId="50" applyNumberFormat="1" applyFont="1" applyFill="1" applyBorder="1" applyAlignment="1">
      <alignment horizontal="center"/>
      <protection/>
    </xf>
    <xf numFmtId="3" fontId="8" fillId="0" borderId="41" xfId="50" applyNumberFormat="1" applyFont="1" applyFill="1" applyBorder="1" applyAlignment="1">
      <alignment/>
      <protection/>
    </xf>
    <xf numFmtId="3" fontId="8" fillId="0" borderId="42" xfId="50" applyNumberFormat="1" applyFont="1" applyFill="1" applyBorder="1" applyAlignment="1">
      <alignment/>
      <protection/>
    </xf>
    <xf numFmtId="3" fontId="8" fillId="0" borderId="41" xfId="50" applyNumberFormat="1" applyFont="1" applyFill="1" applyBorder="1" applyAlignment="1">
      <alignment horizontal="right"/>
      <protection/>
    </xf>
    <xf numFmtId="2" fontId="10" fillId="0" borderId="42" xfId="50" applyNumberFormat="1" applyFont="1" applyFill="1" applyBorder="1" applyAlignment="1">
      <alignment horizontal="center"/>
      <protection/>
    </xf>
    <xf numFmtId="3" fontId="3" fillId="0" borderId="17" xfId="49" applyNumberFormat="1" applyFont="1" applyBorder="1">
      <alignment/>
      <protection/>
    </xf>
    <xf numFmtId="0" fontId="6" fillId="0" borderId="47" xfId="48" applyFont="1" applyBorder="1" applyAlignment="1">
      <alignment horizontal="center" vertical="center"/>
      <protection/>
    </xf>
    <xf numFmtId="3" fontId="3" fillId="0" borderId="17" xfId="48" applyNumberFormat="1" applyFont="1" applyFill="1" applyBorder="1">
      <alignment/>
      <protection/>
    </xf>
    <xf numFmtId="3" fontId="3" fillId="0" borderId="18" xfId="48" applyNumberFormat="1" applyFont="1" applyFill="1" applyBorder="1">
      <alignment/>
      <protection/>
    </xf>
    <xf numFmtId="3" fontId="3" fillId="0" borderId="16" xfId="48" applyNumberFormat="1" applyFont="1" applyFill="1" applyBorder="1">
      <alignment/>
      <protection/>
    </xf>
    <xf numFmtId="0" fontId="6" fillId="0" borderId="47" xfId="48" applyFont="1" applyBorder="1" applyAlignment="1">
      <alignment vertical="center"/>
      <protection/>
    </xf>
    <xf numFmtId="0" fontId="6" fillId="0" borderId="48" xfId="48" applyFont="1" applyBorder="1" applyAlignment="1">
      <alignment vertical="center"/>
      <protection/>
    </xf>
    <xf numFmtId="3" fontId="3" fillId="0" borderId="49" xfId="48" applyNumberFormat="1" applyFont="1" applyBorder="1">
      <alignment/>
      <protection/>
    </xf>
    <xf numFmtId="0" fontId="3" fillId="0" borderId="19" xfId="50" applyFont="1" applyFill="1" applyBorder="1" applyAlignment="1">
      <alignment horizontal="left" vertical="center" wrapText="1"/>
      <protection/>
    </xf>
    <xf numFmtId="2" fontId="10" fillId="0" borderId="41" xfId="50" applyNumberFormat="1" applyFont="1" applyFill="1" applyBorder="1" applyAlignment="1">
      <alignment horizontal="center"/>
      <protection/>
    </xf>
    <xf numFmtId="0" fontId="3" fillId="0" borderId="19" xfId="48" applyFont="1" applyBorder="1">
      <alignment/>
      <protection/>
    </xf>
    <xf numFmtId="3" fontId="8" fillId="0" borderId="50" xfId="50" applyNumberFormat="1" applyFont="1" applyFill="1" applyBorder="1" applyAlignment="1">
      <alignment/>
      <protection/>
    </xf>
    <xf numFmtId="3" fontId="8" fillId="0" borderId="51" xfId="50" applyNumberFormat="1" applyFont="1" applyFill="1" applyBorder="1" applyAlignment="1">
      <alignment/>
      <protection/>
    </xf>
    <xf numFmtId="3" fontId="3" fillId="0" borderId="20" xfId="49" applyNumberFormat="1" applyFont="1" applyFill="1" applyBorder="1">
      <alignment/>
      <protection/>
    </xf>
    <xf numFmtId="3" fontId="3" fillId="0" borderId="22" xfId="49" applyNumberFormat="1" applyFont="1" applyFill="1" applyBorder="1">
      <alignment/>
      <protection/>
    </xf>
    <xf numFmtId="3" fontId="3" fillId="0" borderId="20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0" fontId="6" fillId="0" borderId="52" xfId="48" applyFont="1" applyBorder="1" applyAlignment="1">
      <alignment horizontal="center" vertical="center"/>
      <protection/>
    </xf>
    <xf numFmtId="0" fontId="6" fillId="33" borderId="10" xfId="49" applyFont="1" applyFill="1" applyBorder="1" applyAlignment="1">
      <alignment horizontal="center"/>
      <protection/>
    </xf>
    <xf numFmtId="0" fontId="6" fillId="33" borderId="12" xfId="49" applyFont="1" applyFill="1" applyBorder="1" applyAlignment="1">
      <alignment horizontal="center"/>
      <protection/>
    </xf>
    <xf numFmtId="0" fontId="6" fillId="33" borderId="10" xfId="48" applyFont="1" applyFill="1" applyBorder="1" applyAlignment="1">
      <alignment horizontal="center"/>
      <protection/>
    </xf>
    <xf numFmtId="0" fontId="6" fillId="33" borderId="12" xfId="48" applyFont="1" applyFill="1" applyBorder="1" applyAlignment="1">
      <alignment horizontal="center"/>
      <protection/>
    </xf>
    <xf numFmtId="0" fontId="6" fillId="33" borderId="13" xfId="48" applyFont="1" applyFill="1" applyBorder="1" applyAlignment="1">
      <alignment horizontal="center"/>
      <protection/>
    </xf>
    <xf numFmtId="0" fontId="6" fillId="33" borderId="11" xfId="48" applyFont="1" applyFill="1" applyBorder="1" applyAlignment="1">
      <alignment horizontal="center"/>
      <protection/>
    </xf>
    <xf numFmtId="0" fontId="6" fillId="33" borderId="53" xfId="49" applyFont="1" applyFill="1" applyBorder="1" applyAlignment="1">
      <alignment horizontal="center"/>
      <protection/>
    </xf>
    <xf numFmtId="0" fontId="6" fillId="33" borderId="54" xfId="49" applyFont="1" applyFill="1" applyBorder="1" applyAlignment="1">
      <alignment horizontal="center"/>
      <protection/>
    </xf>
    <xf numFmtId="0" fontId="6" fillId="33" borderId="53" xfId="48" applyFont="1" applyFill="1" applyBorder="1" applyAlignment="1">
      <alignment horizontal="center"/>
      <protection/>
    </xf>
    <xf numFmtId="0" fontId="6" fillId="33" borderId="54" xfId="48" applyFont="1" applyFill="1" applyBorder="1" applyAlignment="1">
      <alignment horizontal="center"/>
      <protection/>
    </xf>
    <xf numFmtId="0" fontId="6" fillId="33" borderId="55" xfId="48" applyFont="1" applyFill="1" applyBorder="1" applyAlignment="1">
      <alignment horizontal="center"/>
      <protection/>
    </xf>
    <xf numFmtId="0" fontId="6" fillId="33" borderId="56" xfId="48" applyFont="1" applyFill="1" applyBorder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3" fontId="8" fillId="0" borderId="0" xfId="48" applyNumberFormat="1" applyFont="1" applyAlignment="1">
      <alignment horizontal="center"/>
      <protection/>
    </xf>
    <xf numFmtId="3" fontId="10" fillId="0" borderId="0" xfId="48" applyNumberFormat="1" applyFont="1">
      <alignment/>
      <protection/>
    </xf>
    <xf numFmtId="0" fontId="14" fillId="0" borderId="0" xfId="48" applyFont="1">
      <alignment/>
      <protection/>
    </xf>
    <xf numFmtId="0" fontId="6" fillId="33" borderId="57" xfId="48" applyFont="1" applyFill="1" applyBorder="1" applyAlignment="1">
      <alignment horizontal="center" vertical="center"/>
      <protection/>
    </xf>
    <xf numFmtId="0" fontId="6" fillId="33" borderId="58" xfId="48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y a grafy 1 až 11_prac_IIp2006" xfId="49"/>
    <cellStyle name="normální_zákl.ukazatele95" xfId="50"/>
    <cellStyle name="Poznámka" xfId="51"/>
    <cellStyle name="Percent" xfId="52"/>
    <cellStyle name="procent 2" xfId="53"/>
    <cellStyle name="procent 2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6.5" customHeight="1"/>
  <cols>
    <col min="1" max="1" width="29.57421875" style="1" customWidth="1"/>
    <col min="2" max="23" width="8.28125" style="1" customWidth="1"/>
    <col min="24" max="16384" width="9.140625" style="1" customWidth="1"/>
  </cols>
  <sheetData>
    <row r="1" spans="1:23" s="2" customFormat="1" ht="15.75">
      <c r="A1" s="28" t="s">
        <v>34</v>
      </c>
      <c r="B1" s="31"/>
      <c r="C1" s="31"/>
      <c r="D1" s="31"/>
      <c r="E1" s="31"/>
      <c r="F1" s="31"/>
      <c r="G1" s="31"/>
      <c r="H1" s="31"/>
      <c r="I1" s="31"/>
      <c r="J1" s="59"/>
      <c r="W1" s="27"/>
    </row>
    <row r="2" spans="1:10" s="2" customFormat="1" ht="7.5" customHeight="1" thickBot="1">
      <c r="A2" s="59"/>
      <c r="B2" s="31"/>
      <c r="C2" s="31"/>
      <c r="D2" s="31"/>
      <c r="E2" s="31"/>
      <c r="F2" s="31"/>
      <c r="G2" s="31"/>
      <c r="H2" s="31"/>
      <c r="I2" s="31"/>
      <c r="J2" s="59"/>
    </row>
    <row r="3" spans="1:25" s="2" customFormat="1" ht="13.5" thickBot="1">
      <c r="A3" s="23" t="s">
        <v>26</v>
      </c>
      <c r="B3" s="20" t="s">
        <v>25</v>
      </c>
      <c r="C3" s="22" t="s">
        <v>24</v>
      </c>
      <c r="D3" s="21" t="s">
        <v>23</v>
      </c>
      <c r="E3" s="19" t="s">
        <v>22</v>
      </c>
      <c r="F3" s="20" t="s">
        <v>21</v>
      </c>
      <c r="G3" s="22" t="s">
        <v>20</v>
      </c>
      <c r="H3" s="21" t="s">
        <v>19</v>
      </c>
      <c r="I3" s="19" t="s">
        <v>18</v>
      </c>
      <c r="J3" s="20" t="s">
        <v>17</v>
      </c>
      <c r="K3" s="22" t="s">
        <v>16</v>
      </c>
      <c r="L3" s="21" t="s">
        <v>15</v>
      </c>
      <c r="M3" s="19" t="s">
        <v>14</v>
      </c>
      <c r="N3" s="20" t="s">
        <v>13</v>
      </c>
      <c r="O3" s="19" t="s">
        <v>12</v>
      </c>
      <c r="P3" s="20" t="s">
        <v>11</v>
      </c>
      <c r="Q3" s="19" t="s">
        <v>10</v>
      </c>
      <c r="R3" s="20" t="s">
        <v>9</v>
      </c>
      <c r="S3" s="19" t="s">
        <v>8</v>
      </c>
      <c r="T3" s="20" t="s">
        <v>7</v>
      </c>
      <c r="U3" s="19" t="s">
        <v>6</v>
      </c>
      <c r="V3" s="20" t="s">
        <v>5</v>
      </c>
      <c r="W3" s="19" t="s">
        <v>4</v>
      </c>
      <c r="X3" s="20" t="s">
        <v>115</v>
      </c>
      <c r="Y3" s="58" t="s">
        <v>116</v>
      </c>
    </row>
    <row r="4" spans="1:25" s="2" customFormat="1" ht="12.75">
      <c r="A4" s="54" t="s">
        <v>31</v>
      </c>
      <c r="B4" s="15">
        <v>38667.06630666667</v>
      </c>
      <c r="C4" s="17">
        <v>40912.99286</v>
      </c>
      <c r="D4" s="16">
        <v>40403.094013333335</v>
      </c>
      <c r="E4" s="14">
        <v>42802.918455000006</v>
      </c>
      <c r="F4" s="15">
        <v>42307.73249</v>
      </c>
      <c r="G4" s="17">
        <v>45420.96799499999</v>
      </c>
      <c r="H4" s="16">
        <v>47201.395016666655</v>
      </c>
      <c r="I4" s="14">
        <v>51988.19280333334</v>
      </c>
      <c r="J4" s="15">
        <v>50746.448217</v>
      </c>
      <c r="K4" s="17">
        <v>53471</v>
      </c>
      <c r="L4" s="16">
        <v>53883</v>
      </c>
      <c r="M4" s="14">
        <v>57365.73458833334</v>
      </c>
      <c r="N4" s="15">
        <v>59467</v>
      </c>
      <c r="O4" s="14">
        <v>62016.79213833333</v>
      </c>
      <c r="P4" s="15">
        <v>62490.066491</v>
      </c>
      <c r="Q4" s="14">
        <v>67340.132727</v>
      </c>
      <c r="R4" s="15">
        <v>66573.863718</v>
      </c>
      <c r="S4" s="14">
        <v>70767.249449</v>
      </c>
      <c r="T4" s="15">
        <v>73717.513708</v>
      </c>
      <c r="U4" s="14">
        <v>78002.740558</v>
      </c>
      <c r="V4" s="15">
        <v>80760.583693</v>
      </c>
      <c r="W4" s="14">
        <v>80883.32234</v>
      </c>
      <c r="X4" s="14">
        <v>80153.036795</v>
      </c>
      <c r="Y4" s="54">
        <v>13748.789705</v>
      </c>
    </row>
    <row r="5" spans="1:25" s="2" customFormat="1" ht="25.5">
      <c r="A5" s="48" t="s">
        <v>30</v>
      </c>
      <c r="B5" s="10">
        <v>9892.687091</v>
      </c>
      <c r="C5" s="12">
        <v>13497.73992</v>
      </c>
      <c r="D5" s="11">
        <v>13698.850816</v>
      </c>
      <c r="E5" s="9">
        <v>13725.508384</v>
      </c>
      <c r="F5" s="10">
        <v>13810.06700981</v>
      </c>
      <c r="G5" s="12">
        <v>13671.16201789</v>
      </c>
      <c r="H5" s="11">
        <v>13769.114431359998</v>
      </c>
      <c r="I5" s="9">
        <v>15278.8810841</v>
      </c>
      <c r="J5" s="10">
        <v>15334.190453</v>
      </c>
      <c r="K5" s="12">
        <v>15245</v>
      </c>
      <c r="L5" s="11">
        <v>16335</v>
      </c>
      <c r="M5" s="9">
        <v>16168.105751719999</v>
      </c>
      <c r="N5" s="10">
        <v>16767</v>
      </c>
      <c r="O5" s="9">
        <v>16618.90580966</v>
      </c>
      <c r="P5" s="10">
        <v>16951.95979301</v>
      </c>
      <c r="Q5" s="9">
        <v>16789.055452689998</v>
      </c>
      <c r="R5" s="10">
        <v>20793.908982</v>
      </c>
      <c r="S5" s="9">
        <v>22216.553142</v>
      </c>
      <c r="T5" s="10">
        <v>23848.342798</v>
      </c>
      <c r="U5" s="9">
        <v>23632.26181</v>
      </c>
      <c r="V5" s="10">
        <v>23669.96746</v>
      </c>
      <c r="W5" s="9">
        <v>23610.728413779998</v>
      </c>
      <c r="X5" s="9">
        <v>24239.22648673</v>
      </c>
      <c r="Y5" s="46">
        <v>4075.65782666</v>
      </c>
    </row>
    <row r="6" spans="1:25" s="2" customFormat="1" ht="12.75">
      <c r="A6" s="46" t="s">
        <v>33</v>
      </c>
      <c r="B6" s="10">
        <v>0</v>
      </c>
      <c r="C6" s="12">
        <v>0</v>
      </c>
      <c r="D6" s="11">
        <v>0</v>
      </c>
      <c r="E6" s="9">
        <v>0</v>
      </c>
      <c r="F6" s="10">
        <v>0</v>
      </c>
      <c r="G6" s="12">
        <v>0</v>
      </c>
      <c r="H6" s="11">
        <v>385.84148280000494</v>
      </c>
      <c r="I6" s="9">
        <v>1821.3690743333282</v>
      </c>
      <c r="J6" s="10">
        <v>0</v>
      </c>
      <c r="K6" s="12">
        <v>0</v>
      </c>
      <c r="L6" s="11">
        <v>0</v>
      </c>
      <c r="M6" s="9">
        <v>0</v>
      </c>
      <c r="N6" s="10">
        <v>1405</v>
      </c>
      <c r="O6" s="9">
        <v>66</v>
      </c>
      <c r="P6" s="10">
        <v>0</v>
      </c>
      <c r="Q6" s="9">
        <v>1764</v>
      </c>
      <c r="R6" s="10">
        <v>0</v>
      </c>
      <c r="S6" s="9">
        <v>0</v>
      </c>
      <c r="T6" s="10">
        <v>0</v>
      </c>
      <c r="U6" s="9">
        <v>0</v>
      </c>
      <c r="V6" s="10">
        <v>0</v>
      </c>
      <c r="W6" s="9">
        <v>0</v>
      </c>
      <c r="X6" s="9">
        <v>0</v>
      </c>
      <c r="Y6" s="46">
        <v>0</v>
      </c>
    </row>
    <row r="7" spans="1:25" s="2" customFormat="1" ht="12.75">
      <c r="A7" s="46" t="s">
        <v>29</v>
      </c>
      <c r="B7" s="10">
        <v>48559.75339766667</v>
      </c>
      <c r="C7" s="12">
        <v>54410.73278</v>
      </c>
      <c r="D7" s="11">
        <v>54101.94482933333</v>
      </c>
      <c r="E7" s="9">
        <v>56528.42683900001</v>
      </c>
      <c r="F7" s="10">
        <v>56117.799499810004</v>
      </c>
      <c r="G7" s="12">
        <v>59092.13001288999</v>
      </c>
      <c r="H7" s="11">
        <v>60970.509448026656</v>
      </c>
      <c r="I7" s="9">
        <v>67267.07388743333</v>
      </c>
      <c r="J7" s="10">
        <v>66080.63867</v>
      </c>
      <c r="K7" s="12">
        <v>68716</v>
      </c>
      <c r="L7" s="11">
        <v>70218</v>
      </c>
      <c r="M7" s="9">
        <v>73533.84034005334</v>
      </c>
      <c r="N7" s="10">
        <v>76234</v>
      </c>
      <c r="O7" s="9">
        <v>78635.69794799332</v>
      </c>
      <c r="P7" s="10">
        <v>79442.02628401</v>
      </c>
      <c r="Q7" s="9">
        <v>84129.18817969</v>
      </c>
      <c r="R7" s="10">
        <v>87367.7727</v>
      </c>
      <c r="S7" s="9">
        <v>92983.802591</v>
      </c>
      <c r="T7" s="10">
        <v>97565.856506</v>
      </c>
      <c r="U7" s="9">
        <v>101635.002368</v>
      </c>
      <c r="V7" s="10">
        <v>104430.551153</v>
      </c>
      <c r="W7" s="9">
        <v>104494.05075378</v>
      </c>
      <c r="X7" s="9">
        <v>104392.26328173002</v>
      </c>
      <c r="Y7" s="46">
        <v>17824.44753166</v>
      </c>
    </row>
    <row r="8" spans="1:25" s="2" customFormat="1" ht="13.5" thickBot="1">
      <c r="A8" s="57" t="s">
        <v>28</v>
      </c>
      <c r="B8" s="5">
        <v>48559.75339766667</v>
      </c>
      <c r="C8" s="7">
        <v>54410.73278</v>
      </c>
      <c r="D8" s="6">
        <v>54101.94482933333</v>
      </c>
      <c r="E8" s="4">
        <v>56528.42683900001</v>
      </c>
      <c r="F8" s="5">
        <v>56117.799499810004</v>
      </c>
      <c r="G8" s="7">
        <v>59092.13001288999</v>
      </c>
      <c r="H8" s="6">
        <v>60584.667965226654</v>
      </c>
      <c r="I8" s="4">
        <v>65445.704813100005</v>
      </c>
      <c r="J8" s="5">
        <v>66080.63867</v>
      </c>
      <c r="K8" s="7">
        <v>68716</v>
      </c>
      <c r="L8" s="6">
        <v>70218</v>
      </c>
      <c r="M8" s="4">
        <v>73533.84034005334</v>
      </c>
      <c r="N8" s="5">
        <v>74829</v>
      </c>
      <c r="O8" s="4">
        <v>78569.69794799332</v>
      </c>
      <c r="P8" s="5">
        <v>79442.02628401</v>
      </c>
      <c r="Q8" s="4">
        <v>82365.18817969</v>
      </c>
      <c r="R8" s="5">
        <v>87367.7727</v>
      </c>
      <c r="S8" s="4">
        <v>92983.802591</v>
      </c>
      <c r="T8" s="5">
        <v>97565.856506</v>
      </c>
      <c r="U8" s="4">
        <v>101635.002368</v>
      </c>
      <c r="V8" s="5">
        <v>104430.551153</v>
      </c>
      <c r="W8" s="4">
        <v>104494.05075378</v>
      </c>
      <c r="X8" s="4">
        <v>104392.26328173002</v>
      </c>
      <c r="Y8" s="57">
        <v>17824.44753166</v>
      </c>
    </row>
    <row r="9" spans="1:23" s="2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56"/>
    </row>
    <row r="10" spans="1:22" s="2" customFormat="1" ht="12.75">
      <c r="A10" s="32"/>
      <c r="B10" s="31"/>
      <c r="C10" s="31"/>
      <c r="D10" s="31"/>
      <c r="E10" s="31"/>
      <c r="F10" s="31"/>
      <c r="G10" s="31"/>
      <c r="H10" s="31"/>
      <c r="I10" s="31"/>
      <c r="J10" s="31"/>
      <c r="Q10" s="32"/>
      <c r="R10" s="32"/>
      <c r="S10" s="32"/>
      <c r="T10" s="32"/>
      <c r="U10" s="32"/>
      <c r="V10" s="32"/>
    </row>
    <row r="11" spans="1:23" ht="15.75">
      <c r="A11" s="28" t="s">
        <v>32</v>
      </c>
      <c r="N11" s="2"/>
      <c r="O11" s="2"/>
      <c r="P11" s="2"/>
      <c r="Q11" s="2"/>
      <c r="R11" s="2"/>
      <c r="S11" s="2"/>
      <c r="T11" s="2"/>
      <c r="U11" s="2"/>
      <c r="V11" s="2"/>
      <c r="W11" s="27"/>
    </row>
    <row r="12" spans="1:23" ht="7.5" customHeight="1" thickBot="1">
      <c r="A12" s="26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4" s="55" customFormat="1" ht="13.5" thickBot="1">
      <c r="A13" s="23" t="s">
        <v>26</v>
      </c>
      <c r="B13" s="20" t="s">
        <v>25</v>
      </c>
      <c r="C13" s="22" t="s">
        <v>24</v>
      </c>
      <c r="D13" s="21" t="s">
        <v>23</v>
      </c>
      <c r="E13" s="19" t="s">
        <v>22</v>
      </c>
      <c r="F13" s="20" t="s">
        <v>21</v>
      </c>
      <c r="G13" s="22" t="s">
        <v>20</v>
      </c>
      <c r="H13" s="21" t="s">
        <v>19</v>
      </c>
      <c r="I13" s="19" t="s">
        <v>18</v>
      </c>
      <c r="J13" s="20" t="s">
        <v>17</v>
      </c>
      <c r="K13" s="22" t="s">
        <v>16</v>
      </c>
      <c r="L13" s="21" t="s">
        <v>15</v>
      </c>
      <c r="M13" s="19" t="s">
        <v>14</v>
      </c>
      <c r="N13" s="20" t="s">
        <v>13</v>
      </c>
      <c r="O13" s="19" t="s">
        <v>12</v>
      </c>
      <c r="P13" s="20" t="s">
        <v>11</v>
      </c>
      <c r="Q13" s="19" t="s">
        <v>10</v>
      </c>
      <c r="R13" s="20" t="s">
        <v>9</v>
      </c>
      <c r="S13" s="19" t="s">
        <v>8</v>
      </c>
      <c r="T13" s="20" t="s">
        <v>7</v>
      </c>
      <c r="U13" s="19" t="s">
        <v>6</v>
      </c>
      <c r="V13" s="20" t="s">
        <v>5</v>
      </c>
      <c r="W13" s="19" t="s">
        <v>4</v>
      </c>
      <c r="X13" s="20" t="s">
        <v>115</v>
      </c>
    </row>
    <row r="14" spans="1:24" ht="12.75">
      <c r="A14" s="54" t="s">
        <v>31</v>
      </c>
      <c r="B14" s="53">
        <v>1</v>
      </c>
      <c r="C14" s="52">
        <v>1</v>
      </c>
      <c r="D14" s="50">
        <v>1.0448968042441678</v>
      </c>
      <c r="E14" s="47">
        <v>1.0461937752016122</v>
      </c>
      <c r="F14" s="49">
        <v>1.0471409064869666</v>
      </c>
      <c r="G14" s="51">
        <v>1.0611652110300007</v>
      </c>
      <c r="H14" s="50">
        <v>1.1156682771364155</v>
      </c>
      <c r="I14" s="47">
        <v>1.1445857518724893</v>
      </c>
      <c r="J14" s="49">
        <v>1.0751048395726779</v>
      </c>
      <c r="K14" s="51">
        <v>1.028521999260024</v>
      </c>
      <c r="L14" s="50">
        <v>1.0618083017275928</v>
      </c>
      <c r="M14" s="47">
        <v>1.0728382597732105</v>
      </c>
      <c r="N14" s="49">
        <f aca="true" t="shared" si="0" ref="N14:W15">N4/L4</f>
        <v>1.1036319432845239</v>
      </c>
      <c r="O14" s="47">
        <f t="shared" si="0"/>
        <v>1.0810772769385208</v>
      </c>
      <c r="P14" s="49">
        <f t="shared" si="0"/>
        <v>1.0508360349605663</v>
      </c>
      <c r="Q14" s="47">
        <f t="shared" si="0"/>
        <v>1.0858370838787106</v>
      </c>
      <c r="R14" s="49">
        <f t="shared" si="0"/>
        <v>1.0653511422905615</v>
      </c>
      <c r="S14" s="47">
        <f t="shared" si="0"/>
        <v>1.0508926339051585</v>
      </c>
      <c r="T14" s="49">
        <f t="shared" si="0"/>
        <v>1.1073041219337934</v>
      </c>
      <c r="U14" s="47">
        <f t="shared" si="0"/>
        <v>1.1022434977385185</v>
      </c>
      <c r="V14" s="49">
        <f t="shared" si="0"/>
        <v>1.0955413392385704</v>
      </c>
      <c r="W14" s="47">
        <f t="shared" si="0"/>
        <v>1.0369292381446278</v>
      </c>
      <c r="X14" s="47">
        <f>X4/V4</f>
        <v>0.992477185401365</v>
      </c>
    </row>
    <row r="15" spans="1:24" ht="25.5">
      <c r="A15" s="48" t="s">
        <v>30</v>
      </c>
      <c r="B15" s="45">
        <v>1</v>
      </c>
      <c r="C15" s="44">
        <v>1</v>
      </c>
      <c r="D15" s="42">
        <v>1.3847451850026378</v>
      </c>
      <c r="E15" s="40">
        <v>1.0168745631009315</v>
      </c>
      <c r="F15" s="41">
        <v>1.0081186513601639</v>
      </c>
      <c r="G15" s="43">
        <v>0.9960404842873906</v>
      </c>
      <c r="H15" s="42">
        <v>0.9970345851022365</v>
      </c>
      <c r="I15" s="40">
        <v>1.1175992987359924</v>
      </c>
      <c r="J15" s="41">
        <v>1.1136656993768201</v>
      </c>
      <c r="K15" s="43">
        <v>0.9977824891814062</v>
      </c>
      <c r="L15" s="42">
        <v>1.06526653950644</v>
      </c>
      <c r="M15" s="40">
        <v>1.0605513776136437</v>
      </c>
      <c r="N15" s="41">
        <f t="shared" si="0"/>
        <v>1.0264462809917356</v>
      </c>
      <c r="O15" s="40">
        <f t="shared" si="0"/>
        <v>1.0278820577291217</v>
      </c>
      <c r="P15" s="41">
        <f t="shared" si="0"/>
        <v>1.011031179877736</v>
      </c>
      <c r="Q15" s="40">
        <f t="shared" si="0"/>
        <v>1.0102383180324122</v>
      </c>
      <c r="R15" s="41">
        <f t="shared" si="0"/>
        <v>1.2266374646885487</v>
      </c>
      <c r="S15" s="40">
        <f t="shared" si="0"/>
        <v>1.3232759403650902</v>
      </c>
      <c r="T15" s="41">
        <f t="shared" si="0"/>
        <v>1.1468907947343636</v>
      </c>
      <c r="U15" s="40">
        <f t="shared" si="0"/>
        <v>1.0637231463832986</v>
      </c>
      <c r="V15" s="41">
        <f t="shared" si="0"/>
        <v>0.9925204304755733</v>
      </c>
      <c r="W15" s="40">
        <f t="shared" si="0"/>
        <v>0.9990888135721783</v>
      </c>
      <c r="X15" s="47">
        <f>X5/V5</f>
        <v>1.0240498440773944</v>
      </c>
    </row>
    <row r="16" spans="1:24" ht="12.75">
      <c r="A16" s="46" t="s">
        <v>29</v>
      </c>
      <c r="B16" s="45">
        <v>1</v>
      </c>
      <c r="C16" s="44">
        <v>1</v>
      </c>
      <c r="D16" s="42">
        <v>1.114131375138593</v>
      </c>
      <c r="E16" s="40">
        <v>1.0389205208384626</v>
      </c>
      <c r="F16" s="41">
        <v>1.0372602995481173</v>
      </c>
      <c r="G16" s="43">
        <v>1.0453524592359829</v>
      </c>
      <c r="H16" s="42">
        <v>1.0864736321001518</v>
      </c>
      <c r="I16" s="40">
        <v>1.1383423456348605</v>
      </c>
      <c r="J16" s="41">
        <v>1.0838131297939932</v>
      </c>
      <c r="K16" s="43">
        <v>1.0215399010070119</v>
      </c>
      <c r="L16" s="42">
        <v>1.0626107951326191</v>
      </c>
      <c r="M16" s="40">
        <v>1.0701123514182045</v>
      </c>
      <c r="N16" s="41">
        <f aca="true" t="shared" si="1" ref="N16:W17">N7/L7</f>
        <v>1.0856760374832664</v>
      </c>
      <c r="O16" s="40">
        <f t="shared" si="1"/>
        <v>1.0693810847406677</v>
      </c>
      <c r="P16" s="41">
        <f t="shared" si="1"/>
        <v>1.0420813060315608</v>
      </c>
      <c r="Q16" s="40">
        <f t="shared" si="1"/>
        <v>1.0698600047440268</v>
      </c>
      <c r="R16" s="41">
        <f t="shared" si="1"/>
        <v>1.0997676769680442</v>
      </c>
      <c r="S16" s="40">
        <f t="shared" si="1"/>
        <v>1.1052502062946048</v>
      </c>
      <c r="T16" s="41">
        <f t="shared" si="1"/>
        <v>1.1167259218226584</v>
      </c>
      <c r="U16" s="40">
        <f t="shared" si="1"/>
        <v>1.093039857867002</v>
      </c>
      <c r="V16" s="41">
        <f t="shared" si="1"/>
        <v>1.0703596000981945</v>
      </c>
      <c r="W16" s="40">
        <f t="shared" si="1"/>
        <v>1.0281305487200951</v>
      </c>
      <c r="X16" s="40">
        <f>X7/V7</f>
        <v>0.9996333652284006</v>
      </c>
    </row>
    <row r="17" spans="1:24" ht="13.5" thickBot="1">
      <c r="A17" s="39" t="s">
        <v>28</v>
      </c>
      <c r="B17" s="38">
        <v>1</v>
      </c>
      <c r="C17" s="37">
        <v>1</v>
      </c>
      <c r="D17" s="35">
        <v>1.114131375138593</v>
      </c>
      <c r="E17" s="33">
        <v>1.0389205208384626</v>
      </c>
      <c r="F17" s="34">
        <v>1.0372602995481173</v>
      </c>
      <c r="G17" s="36">
        <v>1.0453524592359829</v>
      </c>
      <c r="H17" s="35">
        <v>1.0795980687986844</v>
      </c>
      <c r="I17" s="33">
        <v>1.1075198135322604</v>
      </c>
      <c r="J17" s="34">
        <v>1.0907155372697235</v>
      </c>
      <c r="K17" s="36">
        <v>1.0499695922939376</v>
      </c>
      <c r="L17" s="35">
        <v>1.0626107951326191</v>
      </c>
      <c r="M17" s="33">
        <v>1.0701123514182045</v>
      </c>
      <c r="N17" s="34">
        <f t="shared" si="1"/>
        <v>1.0656669230111937</v>
      </c>
      <c r="O17" s="33">
        <f t="shared" si="1"/>
        <v>1.0684835387986256</v>
      </c>
      <c r="P17" s="34">
        <f t="shared" si="1"/>
        <v>1.0616475735879138</v>
      </c>
      <c r="Q17" s="33">
        <f t="shared" si="1"/>
        <v>1.0483073033347918</v>
      </c>
      <c r="R17" s="34">
        <f t="shared" si="1"/>
        <v>1.0997676769680442</v>
      </c>
      <c r="S17" s="33">
        <f t="shared" si="1"/>
        <v>1.1289211455225983</v>
      </c>
      <c r="T17" s="34">
        <f t="shared" si="1"/>
        <v>1.1167259218226584</v>
      </c>
      <c r="U17" s="33">
        <f t="shared" si="1"/>
        <v>1.093039857867002</v>
      </c>
      <c r="V17" s="34">
        <f t="shared" si="1"/>
        <v>1.0703596000981945</v>
      </c>
      <c r="W17" s="33">
        <f t="shared" si="1"/>
        <v>1.0281305487200951</v>
      </c>
      <c r="X17" s="33">
        <f>X8/V8</f>
        <v>0.9996333652284006</v>
      </c>
    </row>
    <row r="18" spans="1:10" s="2" customFormat="1" ht="12.75">
      <c r="A18" s="32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0"/>
      <c r="B19" s="29"/>
      <c r="C19" s="29"/>
      <c r="D19" s="29"/>
      <c r="E19" s="29"/>
      <c r="F19" s="29"/>
      <c r="G19" s="29"/>
      <c r="H19" s="29"/>
      <c r="I19" s="29"/>
      <c r="J19" s="29"/>
    </row>
    <row r="20" spans="1:23" s="3" customFormat="1" ht="15.75">
      <c r="A20" s="28" t="s">
        <v>27</v>
      </c>
      <c r="B20" s="1"/>
      <c r="C20" s="1"/>
      <c r="D20" s="1"/>
      <c r="E20" s="1"/>
      <c r="F20" s="1"/>
      <c r="G20" s="1"/>
      <c r="H20" s="1"/>
      <c r="I20" s="25"/>
      <c r="J20" s="2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7"/>
    </row>
    <row r="21" spans="1:23" s="3" customFormat="1" ht="7.5" customHeight="1" thickBot="1">
      <c r="A21" s="26"/>
      <c r="B21" s="1"/>
      <c r="C21" s="1"/>
      <c r="D21" s="1"/>
      <c r="E21" s="1"/>
      <c r="F21" s="1"/>
      <c r="G21" s="1"/>
      <c r="H21" s="1"/>
      <c r="I21" s="25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s="3" customFormat="1" ht="13.5" thickBot="1">
      <c r="A22" s="23" t="s">
        <v>26</v>
      </c>
      <c r="B22" s="20" t="s">
        <v>25</v>
      </c>
      <c r="C22" s="22" t="s">
        <v>24</v>
      </c>
      <c r="D22" s="21" t="s">
        <v>23</v>
      </c>
      <c r="E22" s="19" t="s">
        <v>22</v>
      </c>
      <c r="F22" s="20" t="s">
        <v>21</v>
      </c>
      <c r="G22" s="22" t="s">
        <v>20</v>
      </c>
      <c r="H22" s="21" t="s">
        <v>19</v>
      </c>
      <c r="I22" s="19" t="s">
        <v>18</v>
      </c>
      <c r="J22" s="20" t="s">
        <v>17</v>
      </c>
      <c r="K22" s="22" t="s">
        <v>16</v>
      </c>
      <c r="L22" s="21" t="s">
        <v>15</v>
      </c>
      <c r="M22" s="19" t="s">
        <v>14</v>
      </c>
      <c r="N22" s="20" t="s">
        <v>13</v>
      </c>
      <c r="O22" s="19" t="s">
        <v>12</v>
      </c>
      <c r="P22" s="20" t="s">
        <v>11</v>
      </c>
      <c r="Q22" s="19" t="s">
        <v>10</v>
      </c>
      <c r="R22" s="20" t="s">
        <v>9</v>
      </c>
      <c r="S22" s="19" t="s">
        <v>8</v>
      </c>
      <c r="T22" s="20" t="s">
        <v>7</v>
      </c>
      <c r="U22" s="19" t="s">
        <v>6</v>
      </c>
      <c r="V22" s="20" t="s">
        <v>5</v>
      </c>
      <c r="W22" s="19" t="s">
        <v>4</v>
      </c>
      <c r="X22" s="20" t="s">
        <v>115</v>
      </c>
    </row>
    <row r="23" spans="1:24" s="3" customFormat="1" ht="38.25">
      <c r="A23" s="18" t="s">
        <v>3</v>
      </c>
      <c r="B23" s="15">
        <v>8118.830945220223</v>
      </c>
      <c r="C23" s="17">
        <v>8640.154666672672</v>
      </c>
      <c r="D23" s="16">
        <v>8783.58523202524</v>
      </c>
      <c r="E23" s="14">
        <v>9364.449239832134</v>
      </c>
      <c r="F23" s="15">
        <v>9386.476431622532</v>
      </c>
      <c r="G23" s="17">
        <v>9965.145695647561</v>
      </c>
      <c r="H23" s="16">
        <v>10476.682748935196</v>
      </c>
      <c r="I23" s="14">
        <v>11413.719861119102</v>
      </c>
      <c r="J23" s="15">
        <v>11231.398996207838</v>
      </c>
      <c r="K23" s="17">
        <v>11755.17766650347</v>
      </c>
      <c r="L23" s="16">
        <v>11997.264473186024</v>
      </c>
      <c r="M23" s="14">
        <v>12623.018023043362</v>
      </c>
      <c r="N23" s="15">
        <v>13401.96833246792</v>
      </c>
      <c r="O23" s="14">
        <v>13777.979139641182</v>
      </c>
      <c r="P23" s="15">
        <v>14105.154615037356</v>
      </c>
      <c r="Q23" s="14">
        <v>15016.049062513379</v>
      </c>
      <c r="R23" s="15">
        <v>15082.257468969363</v>
      </c>
      <c r="S23" s="14">
        <v>15785.985465264666</v>
      </c>
      <c r="T23" s="15">
        <v>16488.212265828977</v>
      </c>
      <c r="U23" s="14">
        <v>17166.13511034246</v>
      </c>
      <c r="V23" s="15">
        <v>17808.151343716298</v>
      </c>
      <c r="W23" s="14">
        <v>17704.94208516746</v>
      </c>
      <c r="X23" s="14">
        <v>18232.682707761298</v>
      </c>
    </row>
    <row r="24" spans="1:24" s="3" customFormat="1" ht="38.25">
      <c r="A24" s="13" t="s">
        <v>2</v>
      </c>
      <c r="B24" s="10">
        <v>1722</v>
      </c>
      <c r="C24" s="12">
        <v>2352</v>
      </c>
      <c r="D24" s="11">
        <v>2352</v>
      </c>
      <c r="E24" s="9">
        <v>2352</v>
      </c>
      <c r="F24" s="10">
        <v>2353.7639505176794</v>
      </c>
      <c r="G24" s="12">
        <v>2353.2365773232855</v>
      </c>
      <c r="H24" s="11">
        <v>2353.8070330807227</v>
      </c>
      <c r="I24" s="9">
        <v>2635.917748530213</v>
      </c>
      <c r="J24" s="10">
        <v>2635.88193736807</v>
      </c>
      <c r="K24" s="12">
        <v>2635.2002951009476</v>
      </c>
      <c r="L24" s="11">
        <v>2803.0935330335606</v>
      </c>
      <c r="M24" s="9">
        <v>2802.6121056380935</v>
      </c>
      <c r="N24" s="10">
        <v>2856</v>
      </c>
      <c r="O24" s="9">
        <v>2856</v>
      </c>
      <c r="P24" s="10">
        <v>2886</v>
      </c>
      <c r="Q24" s="9">
        <v>2886</v>
      </c>
      <c r="R24" s="10">
        <v>3542.592975427959</v>
      </c>
      <c r="S24" s="9">
        <v>3817.0347270611505</v>
      </c>
      <c r="T24" s="10">
        <v>4081.4465990744316</v>
      </c>
      <c r="U24" s="9">
        <v>4082.35205445333</v>
      </c>
      <c r="V24" s="10">
        <v>4064.534454332065</v>
      </c>
      <c r="W24" s="9">
        <v>4064.2884403216267</v>
      </c>
      <c r="X24" s="9">
        <v>4063.0717853314345</v>
      </c>
    </row>
    <row r="25" spans="1:24" s="3" customFormat="1" ht="26.25" thickBot="1">
      <c r="A25" s="8" t="s">
        <v>1</v>
      </c>
      <c r="B25" s="5">
        <v>4621.427789340306</v>
      </c>
      <c r="C25" s="7">
        <v>5194.812994820119</v>
      </c>
      <c r="D25" s="6">
        <v>5190.042150484932</v>
      </c>
      <c r="E25" s="4">
        <v>5432.049429950463</v>
      </c>
      <c r="F25" s="5">
        <v>5409.187487342565</v>
      </c>
      <c r="G25" s="7">
        <v>5699.748479608877</v>
      </c>
      <c r="H25" s="6">
        <v>5887.970865751104</v>
      </c>
      <c r="I25" s="4">
        <v>6498.415454461905</v>
      </c>
      <c r="J25" s="5">
        <v>6393.407758859399</v>
      </c>
      <c r="K25" s="7">
        <v>6649.597855902413</v>
      </c>
      <c r="L25" s="6">
        <v>6804.884771083049</v>
      </c>
      <c r="M25" s="4">
        <v>7129.879310500178</v>
      </c>
      <c r="N25" s="5">
        <v>7396.6344454989</v>
      </c>
      <c r="O25" s="4">
        <v>7620.780369123478</v>
      </c>
      <c r="P25" s="5">
        <v>7711.058517101162</v>
      </c>
      <c r="Q25" s="4">
        <v>8167.285263484136</v>
      </c>
      <c r="R25" s="5">
        <v>8495.721508653136</v>
      </c>
      <c r="S25" s="4">
        <v>9024.674661570341</v>
      </c>
      <c r="T25" s="5">
        <v>9459.525797111848</v>
      </c>
      <c r="U25" s="4">
        <v>9836.083096149392</v>
      </c>
      <c r="V25" s="5">
        <v>10081.558812668367</v>
      </c>
      <c r="W25" s="4">
        <v>10069.078041237935</v>
      </c>
      <c r="X25" s="4">
        <v>10074.666624541767</v>
      </c>
    </row>
    <row r="26" ht="12.75"/>
    <row r="27" ht="12.75"/>
    <row r="28" spans="16:17" ht="16.5" customHeight="1">
      <c r="P28" s="2"/>
      <c r="Q28" s="2"/>
    </row>
    <row r="29" spans="16:17" ht="16.5" customHeight="1">
      <c r="P29" s="2"/>
      <c r="Q29" s="2"/>
    </row>
    <row r="30" spans="16:17" ht="16.5" customHeight="1">
      <c r="P30" s="2"/>
      <c r="Q30" s="2"/>
    </row>
    <row r="31" spans="16:17" ht="16.5" customHeight="1">
      <c r="P31" s="2"/>
      <c r="Q31" s="2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8.7109375" style="61" customWidth="1"/>
    <col min="2" max="2" width="10.8515625" style="61" customWidth="1"/>
    <col min="3" max="3" width="10.8515625" style="60" customWidth="1"/>
    <col min="4" max="13" width="10.8515625" style="56" customWidth="1"/>
    <col min="14" max="16384" width="9.140625" style="56" customWidth="1"/>
  </cols>
  <sheetData>
    <row r="1" ht="15.75">
      <c r="A1" s="79" t="s">
        <v>55</v>
      </c>
    </row>
    <row r="2" ht="9" customHeight="1" thickBot="1">
      <c r="A2" s="26"/>
    </row>
    <row r="3" spans="1:13" s="87" customFormat="1" ht="13.5" thickBot="1">
      <c r="A3" s="88" t="s">
        <v>54</v>
      </c>
      <c r="B3" s="70" t="s">
        <v>47</v>
      </c>
      <c r="C3" s="70" t="s">
        <v>46</v>
      </c>
      <c r="D3" s="69" t="s">
        <v>45</v>
      </c>
      <c r="E3" s="69" t="s">
        <v>44</v>
      </c>
      <c r="F3" s="69" t="s">
        <v>43</v>
      </c>
      <c r="G3" s="69" t="s">
        <v>42</v>
      </c>
      <c r="H3" s="69" t="s">
        <v>41</v>
      </c>
      <c r="I3" s="69" t="s">
        <v>40</v>
      </c>
      <c r="J3" s="69" t="s">
        <v>39</v>
      </c>
      <c r="K3" s="69" t="s">
        <v>38</v>
      </c>
      <c r="L3" s="69" t="s">
        <v>37</v>
      </c>
      <c r="M3" s="68" t="s">
        <v>117</v>
      </c>
    </row>
    <row r="4" spans="1:13" ht="12.75">
      <c r="A4" s="67" t="s">
        <v>52</v>
      </c>
      <c r="B4" s="73">
        <f>SUM('Tabulka 1,2,3'!B5:C5)</f>
        <v>23390.427011</v>
      </c>
      <c r="C4" s="73">
        <f>SUM('Tabulka 1,2,3'!D5:E5)</f>
        <v>27424.3592</v>
      </c>
      <c r="D4" s="73">
        <f>SUM('Tabulka 1,2,3'!F5:G5)</f>
        <v>27481.2290277</v>
      </c>
      <c r="E4" s="73">
        <f>SUM('Tabulka 1,2,3'!H5:I5)</f>
        <v>29047.995515459996</v>
      </c>
      <c r="F4" s="73">
        <f>SUM('Tabulka 1,2,3'!J5:K5)</f>
        <v>30579.190453</v>
      </c>
      <c r="G4" s="73">
        <f>SUM('Tabulka 1,2,3'!L5:M5)</f>
        <v>32503.10575172</v>
      </c>
      <c r="H4" s="73">
        <f>SUM('Tabulka 1,2,3'!N5:O5)</f>
        <v>33385.90580966</v>
      </c>
      <c r="I4" s="73">
        <f>SUM('Tabulka 1,2,3'!P5:Q5)</f>
        <v>33741.01524569999</v>
      </c>
      <c r="J4" s="73">
        <f>SUM('Tabulka 1,2,3'!R5:S5)</f>
        <v>43010.462124</v>
      </c>
      <c r="K4" s="86">
        <f>SUM('Tabulka 1,2,3'!T5:U5)</f>
        <v>47480.604608</v>
      </c>
      <c r="L4" s="86">
        <f>SUM('Tabulka 1,2,3'!V5:W5)</f>
        <v>47280.69587378</v>
      </c>
      <c r="M4" s="75">
        <f>SUM('Tabulka 1,2,3'!X5:Y5)</f>
        <v>28314.88431339</v>
      </c>
    </row>
    <row r="5" spans="1:13" ht="12.75">
      <c r="A5" s="74" t="s">
        <v>51</v>
      </c>
      <c r="B5" s="85">
        <f>SUM('Tabulka 1,2,3'!B4:C4)</f>
        <v>79580.05916666667</v>
      </c>
      <c r="C5" s="85">
        <f>SUM('Tabulka 1,2,3'!D4:E4)</f>
        <v>83206.01246833334</v>
      </c>
      <c r="D5" s="85">
        <f>SUM('Tabulka 1,2,3'!F4:G4)</f>
        <v>87728.700485</v>
      </c>
      <c r="E5" s="85">
        <f>SUM('Tabulka 1,2,3'!H4:I4)</f>
        <v>99189.58781999999</v>
      </c>
      <c r="F5" s="85">
        <f>SUM('Tabulka 1,2,3'!J4:K4)</f>
        <v>104217.448217</v>
      </c>
      <c r="G5" s="85">
        <f>SUM('Tabulka 1,2,3'!L4:M4)</f>
        <v>111248.73458833335</v>
      </c>
      <c r="H5" s="85">
        <f>SUM('Tabulka 1,2,3'!N4:O4)</f>
        <v>121483.79213833333</v>
      </c>
      <c r="I5" s="85">
        <f>SUM('Tabulka 1,2,3'!P4:Q4)</f>
        <v>129830.199218</v>
      </c>
      <c r="J5" s="85">
        <f>SUM('Tabulka 1,2,3'!R4:S4)</f>
        <v>137341.113167</v>
      </c>
      <c r="K5" s="85">
        <f>SUM('Tabulka 1,2,3'!T4:U4)</f>
        <v>151720.254266</v>
      </c>
      <c r="L5" s="85">
        <f>SUM('Tabulka 1,2,3'!V4:W4)</f>
        <v>161643.90603299998</v>
      </c>
      <c r="M5" s="9">
        <f>SUM('Tabulka 1,2,3'!X4:Y4)</f>
        <v>93901.82650000001</v>
      </c>
    </row>
    <row r="6" spans="1:13" ht="13.5" thickBot="1">
      <c r="A6" s="84" t="s">
        <v>53</v>
      </c>
      <c r="B6" s="72">
        <f aca="true" t="shared" si="0" ref="B6:M6">SUM(B4:B5)</f>
        <v>102970.48617766667</v>
      </c>
      <c r="C6" s="72">
        <f t="shared" si="0"/>
        <v>110630.37166833333</v>
      </c>
      <c r="D6" s="72">
        <f t="shared" si="0"/>
        <v>115209.9295127</v>
      </c>
      <c r="E6" s="72">
        <f t="shared" si="0"/>
        <v>128237.58333545999</v>
      </c>
      <c r="F6" s="72">
        <f t="shared" si="0"/>
        <v>134796.63867</v>
      </c>
      <c r="G6" s="72">
        <f t="shared" si="0"/>
        <v>143751.84034005334</v>
      </c>
      <c r="H6" s="72">
        <f t="shared" si="0"/>
        <v>154869.69794799332</v>
      </c>
      <c r="I6" s="72">
        <f t="shared" si="0"/>
        <v>163571.2144637</v>
      </c>
      <c r="J6" s="72">
        <f t="shared" si="0"/>
        <v>180351.57529100002</v>
      </c>
      <c r="K6" s="83">
        <f t="shared" si="0"/>
        <v>199200.858874</v>
      </c>
      <c r="L6" s="83">
        <f t="shared" si="0"/>
        <v>208924.60190677998</v>
      </c>
      <c r="M6" s="4">
        <f t="shared" si="0"/>
        <v>122216.71081339</v>
      </c>
    </row>
    <row r="7" spans="1:13" ht="13.5" thickBot="1">
      <c r="A7" s="71" t="s">
        <v>48</v>
      </c>
      <c r="B7" s="70" t="s">
        <v>47</v>
      </c>
      <c r="C7" s="70" t="s">
        <v>46</v>
      </c>
      <c r="D7" s="69" t="s">
        <v>45</v>
      </c>
      <c r="E7" s="69" t="s">
        <v>44</v>
      </c>
      <c r="F7" s="69" t="s">
        <v>43</v>
      </c>
      <c r="G7" s="69" t="s">
        <v>42</v>
      </c>
      <c r="H7" s="69" t="s">
        <v>41</v>
      </c>
      <c r="I7" s="69" t="s">
        <v>40</v>
      </c>
      <c r="J7" s="69" t="s">
        <v>39</v>
      </c>
      <c r="K7" s="69" t="s">
        <v>38</v>
      </c>
      <c r="L7" s="69" t="s">
        <v>37</v>
      </c>
      <c r="M7" s="68" t="s">
        <v>117</v>
      </c>
    </row>
    <row r="8" spans="1:13" ht="12.75">
      <c r="A8" s="67" t="s">
        <v>52</v>
      </c>
      <c r="B8" s="66">
        <f aca="true" t="shared" si="1" ref="B8:L8">B4/B6</f>
        <v>0.22715661428112363</v>
      </c>
      <c r="C8" s="66">
        <f t="shared" si="1"/>
        <v>0.2478917749839749</v>
      </c>
      <c r="D8" s="66">
        <f t="shared" si="1"/>
        <v>0.23853177537679726</v>
      </c>
      <c r="E8" s="66">
        <f t="shared" si="1"/>
        <v>0.22651702223265233</v>
      </c>
      <c r="F8" s="66">
        <f t="shared" si="1"/>
        <v>0.226854250630551</v>
      </c>
      <c r="G8" s="66">
        <f t="shared" si="1"/>
        <v>0.22610566706368426</v>
      </c>
      <c r="H8" s="66">
        <f t="shared" si="1"/>
        <v>0.215574164940073</v>
      </c>
      <c r="I8" s="66">
        <f t="shared" si="1"/>
        <v>0.20627721910805924</v>
      </c>
      <c r="J8" s="66">
        <f t="shared" si="1"/>
        <v>0.23848121123756175</v>
      </c>
      <c r="K8" s="82">
        <f t="shared" si="1"/>
        <v>0.23835542113818287</v>
      </c>
      <c r="L8" s="82">
        <f t="shared" si="1"/>
        <v>0.22630506624048116</v>
      </c>
      <c r="M8" s="65">
        <f>M4/M6</f>
        <v>0.23167768241303247</v>
      </c>
    </row>
    <row r="9" spans="1:13" ht="13.5" thickBot="1">
      <c r="A9" s="64" t="s">
        <v>51</v>
      </c>
      <c r="B9" s="63">
        <f aca="true" t="shared" si="2" ref="B9:M9">B5/B6</f>
        <v>0.7728433857188765</v>
      </c>
      <c r="C9" s="63">
        <f t="shared" si="2"/>
        <v>0.7521082250160251</v>
      </c>
      <c r="D9" s="63">
        <f t="shared" si="2"/>
        <v>0.7614682246232027</v>
      </c>
      <c r="E9" s="63">
        <f t="shared" si="2"/>
        <v>0.7734829777673476</v>
      </c>
      <c r="F9" s="63">
        <f t="shared" si="2"/>
        <v>0.7731457493694491</v>
      </c>
      <c r="G9" s="63">
        <f t="shared" si="2"/>
        <v>0.7738943329363157</v>
      </c>
      <c r="H9" s="63">
        <f t="shared" si="2"/>
        <v>0.784425835059927</v>
      </c>
      <c r="I9" s="63">
        <f t="shared" si="2"/>
        <v>0.7937227808919407</v>
      </c>
      <c r="J9" s="63">
        <f t="shared" si="2"/>
        <v>0.7615187887624382</v>
      </c>
      <c r="K9" s="63">
        <f t="shared" si="2"/>
        <v>0.7616445788618171</v>
      </c>
      <c r="L9" s="63">
        <f t="shared" si="2"/>
        <v>0.7736949337595188</v>
      </c>
      <c r="M9" s="62">
        <f t="shared" si="2"/>
        <v>0.7683223175869676</v>
      </c>
    </row>
    <row r="10" spans="1:3" ht="12.75">
      <c r="A10" s="81"/>
      <c r="B10" s="32"/>
      <c r="C10" s="80"/>
    </row>
    <row r="11" spans="1:3" ht="12.75">
      <c r="A11" s="81"/>
      <c r="B11" s="32"/>
      <c r="C11" s="80"/>
    </row>
    <row r="12" spans="1:3" ht="12.75">
      <c r="A12" s="81"/>
      <c r="B12" s="32"/>
      <c r="C12" s="80"/>
    </row>
    <row r="13" spans="1:3" ht="12.75">
      <c r="A13" s="81"/>
      <c r="B13" s="32"/>
      <c r="C13" s="80"/>
    </row>
    <row r="14" spans="1:2" ht="12">
      <c r="A14" s="78"/>
      <c r="B14" s="77"/>
    </row>
    <row r="15" spans="1:2" ht="15.75">
      <c r="A15" s="79" t="s">
        <v>50</v>
      </c>
      <c r="B15" s="77"/>
    </row>
    <row r="16" spans="1:2" ht="9" customHeight="1" thickBot="1">
      <c r="A16" s="78"/>
      <c r="B16" s="77"/>
    </row>
    <row r="17" spans="1:13" ht="13.5" thickBot="1">
      <c r="A17" s="76" t="s">
        <v>49</v>
      </c>
      <c r="B17" s="70" t="s">
        <v>47</v>
      </c>
      <c r="C17" s="70" t="s">
        <v>46</v>
      </c>
      <c r="D17" s="69" t="s">
        <v>45</v>
      </c>
      <c r="E17" s="69" t="s">
        <v>44</v>
      </c>
      <c r="F17" s="69" t="s">
        <v>43</v>
      </c>
      <c r="G17" s="69" t="s">
        <v>42</v>
      </c>
      <c r="H17" s="69" t="s">
        <v>41</v>
      </c>
      <c r="I17" s="69" t="s">
        <v>40</v>
      </c>
      <c r="J17" s="69" t="s">
        <v>39</v>
      </c>
      <c r="K17" s="69" t="s">
        <v>38</v>
      </c>
      <c r="L17" s="69" t="s">
        <v>37</v>
      </c>
      <c r="M17" s="68" t="s">
        <v>117</v>
      </c>
    </row>
    <row r="18" spans="1:13" ht="12.75">
      <c r="A18" s="67" t="s">
        <v>36</v>
      </c>
      <c r="B18" s="73">
        <f>AVERAGE('Tabulka 1,2,3'!B5*1000000/'Tabulka 1,2,3'!B24,'Tabulka 1,2,3'!C5*1000000/'Tabulka 1,2,3'!C24)</f>
        <v>5741858.583333334</v>
      </c>
      <c r="C18" s="73">
        <f>AVERAGE('Tabulka 1,2,3'!D5*1000000/'Tabulka 1,2,3'!D24,'Tabulka 1,2,3'!E5*1000000/'Tabulka 1,2,3'!E24)</f>
        <v>5830008.333333333</v>
      </c>
      <c r="D18" s="73">
        <f>AVERAGE('Tabulka 1,2,3'!F5*1000000/'Tabulka 1,2,3'!F24,'Tabulka 1,2,3'!G5*1000000/'Tabulka 1,2,3'!G24)</f>
        <v>5838370.666666667</v>
      </c>
      <c r="E18" s="73">
        <f>AVERAGE('Tabulka 1,2,3'!H5*1000000/'Tabulka 1,2,3'!H24,'Tabulka 1,2,3'!I5*1000000/'Tabulka 1,2,3'!I24)</f>
        <v>5823069.5</v>
      </c>
      <c r="F18" s="73">
        <f>AVERAGE('Tabulka 1,2,3'!J5*1000000/'Tabulka 1,2,3'!J24,'Tabulka 1,2,3'!K5*1000000/'Tabulka 1,2,3'!K24)</f>
        <v>5801309.5</v>
      </c>
      <c r="G18" s="73">
        <f>AVERAGE('Tabulka 1,2,3'!L5*1000000/'Tabulka 1,2,3'!L24,'Tabulka 1,2,3'!M5*1000000/'Tabulka 1,2,3'!M24)</f>
        <v>5798215.916666667</v>
      </c>
      <c r="H18" s="73">
        <f>AVERAGE(5869354,5817435.16666667)</f>
        <v>5843394.583333335</v>
      </c>
      <c r="I18" s="73">
        <f>AVERAGE(5872050,5816209)</f>
        <v>5844129.5</v>
      </c>
      <c r="J18" s="73">
        <f>AVERAGE('Tabulka 1,2,3'!R5*1000000/'Tabulka 1,2,3'!R24,'Tabulka 1,2,3'!S5*1000000/'Tabulka 1,2,3'!S24)</f>
        <v>5845027.916666667</v>
      </c>
      <c r="K18" s="73">
        <f>AVERAGE('Tabulka 1,2,3'!T5*1000000/'Tabulka 1,2,3'!T24,'Tabulka 1,2,3'!U5*1000000/'Tabulka 1,2,3'!U24)</f>
        <v>5815997.083333333</v>
      </c>
      <c r="L18" s="73">
        <f>AVERAGE('Tabulka 1,2,3'!V5*1000000/'Tabulka 1,2,3'!V24,'Tabulka 1,2,3'!W5*1000000/'Tabulka 1,2,3'!W24)</f>
        <v>5816425.666666667</v>
      </c>
      <c r="M18" s="75">
        <v>5973304</v>
      </c>
    </row>
    <row r="19" spans="1:13" ht="12.75">
      <c r="A19" s="74" t="s">
        <v>35</v>
      </c>
      <c r="B19" s="73">
        <f>AVERAGE('Tabulka 1,2,3'!B4*1000000/'Tabulka 1,2,3'!B23,'Tabulka 1,2,3'!C4*1000000/'Tabulka 1,2,3'!C23)</f>
        <v>4748927.5</v>
      </c>
      <c r="C19" s="73">
        <f>AVERAGE('Tabulka 1,2,3'!D4*1000000/'Tabulka 1,2,3'!D23,'Tabulka 1,2,3'!E4*1000000/'Tabulka 1,2,3'!E23)</f>
        <v>4585314.75</v>
      </c>
      <c r="D19" s="73">
        <f>AVERAGE('Tabulka 1,2,3'!F4*1000000/'Tabulka 1,2,3'!F23,'Tabulka 1,2,3'!G4*1000000/'Tabulka 1,2,3'!G23)</f>
        <v>4532645.25</v>
      </c>
      <c r="E19" s="73">
        <f>AVERAGE('Tabulka 1,2,3'!H4*1000000/'Tabulka 1,2,3'!H23,'Tabulka 1,2,3'!I4*1000000/'Tabulka 1,2,3'!I23)</f>
        <v>4530131</v>
      </c>
      <c r="F19" s="73">
        <f>AVERAGE('Tabulka 1,2,3'!J4*1000000/'Tabulka 1,2,3'!J23,'Tabulka 1,2,3'!K4*1000000/'Tabulka 1,2,3'!K23)</f>
        <v>4533492.5</v>
      </c>
      <c r="G19" s="73">
        <f>AVERAGE('Tabulka 1,2,3'!L4*1000000/'Tabulka 1,2,3'!L23,'Tabulka 1,2,3'!M4*1000000/'Tabulka 1,2,3'!M23)</f>
        <v>4517903.916666666</v>
      </c>
      <c r="H19" s="73">
        <f>AVERAGE(4437184,4501153)</f>
        <v>4469168.5</v>
      </c>
      <c r="I19" s="73">
        <f>AVERAGE(4430300,4484544)</f>
        <v>4457422</v>
      </c>
      <c r="J19" s="73">
        <f>AVERAGE('Tabulka 1,2,3'!R4*1000000/'Tabulka 1,2,3'!R23,'Tabulka 1,2,3'!S4*1000000/'Tabulka 1,2,3'!S23)</f>
        <v>4448483.916666666</v>
      </c>
      <c r="K19" s="73">
        <f>AVERAGE('Tabulka 1,2,3'!T4*1000000/'Tabulka 1,2,3'!T23,'Tabulka 1,2,3'!U4*1000000/'Tabulka 1,2,3'!U23)</f>
        <v>4507455.916666667</v>
      </c>
      <c r="L19" s="73">
        <f>AVERAGE('Tabulka 1,2,3'!V4*1000000/'Tabulka 1,2,3'!V23,'Tabulka 1,2,3'!W4*1000000/'Tabulka 1,2,3'!W23)</f>
        <v>4551719.166666667</v>
      </c>
      <c r="M19" s="9">
        <v>4389481.428571428</v>
      </c>
    </row>
    <row r="20" spans="1:13" ht="13.5" thickBot="1">
      <c r="A20" s="64" t="s">
        <v>0</v>
      </c>
      <c r="B20" s="72">
        <f aca="true" t="shared" si="3" ref="B20:M20">SUM(B18:B19)</f>
        <v>10490786.083333334</v>
      </c>
      <c r="C20" s="72">
        <f t="shared" si="3"/>
        <v>10415323.083333332</v>
      </c>
      <c r="D20" s="72">
        <f t="shared" si="3"/>
        <v>10371015.916666668</v>
      </c>
      <c r="E20" s="72">
        <f t="shared" si="3"/>
        <v>10353200.5</v>
      </c>
      <c r="F20" s="72">
        <f t="shared" si="3"/>
        <v>10334802</v>
      </c>
      <c r="G20" s="72">
        <f t="shared" si="3"/>
        <v>10316119.833333332</v>
      </c>
      <c r="H20" s="72">
        <f t="shared" si="3"/>
        <v>10312563.083333336</v>
      </c>
      <c r="I20" s="72">
        <f t="shared" si="3"/>
        <v>10301551.5</v>
      </c>
      <c r="J20" s="72">
        <f t="shared" si="3"/>
        <v>10293511.833333332</v>
      </c>
      <c r="K20" s="72">
        <f t="shared" si="3"/>
        <v>10323453</v>
      </c>
      <c r="L20" s="72">
        <f t="shared" si="3"/>
        <v>10368144.833333334</v>
      </c>
      <c r="M20" s="72">
        <f t="shared" si="3"/>
        <v>10362785.42857143</v>
      </c>
    </row>
    <row r="21" spans="1:13" ht="13.5" thickBot="1">
      <c r="A21" s="71" t="s">
        <v>48</v>
      </c>
      <c r="B21" s="70" t="s">
        <v>47</v>
      </c>
      <c r="C21" s="70" t="s">
        <v>46</v>
      </c>
      <c r="D21" s="69" t="s">
        <v>45</v>
      </c>
      <c r="E21" s="69" t="s">
        <v>44</v>
      </c>
      <c r="F21" s="69" t="s">
        <v>43</v>
      </c>
      <c r="G21" s="69" t="s">
        <v>42</v>
      </c>
      <c r="H21" s="69" t="s">
        <v>41</v>
      </c>
      <c r="I21" s="69" t="s">
        <v>40</v>
      </c>
      <c r="J21" s="69" t="s">
        <v>39</v>
      </c>
      <c r="K21" s="69" t="s">
        <v>38</v>
      </c>
      <c r="L21" s="69" t="s">
        <v>37</v>
      </c>
      <c r="M21" s="68" t="s">
        <v>117</v>
      </c>
    </row>
    <row r="22" spans="1:13" ht="12.75">
      <c r="A22" s="67" t="s">
        <v>36</v>
      </c>
      <c r="B22" s="66">
        <f aca="true" t="shared" si="4" ref="B22:M22">B18/B20</f>
        <v>0.5473239600658143</v>
      </c>
      <c r="C22" s="66">
        <f t="shared" si="4"/>
        <v>0.5597529991808464</v>
      </c>
      <c r="D22" s="66">
        <f t="shared" si="4"/>
        <v>0.5629506996787224</v>
      </c>
      <c r="E22" s="66">
        <f t="shared" si="4"/>
        <v>0.5624414885039655</v>
      </c>
      <c r="F22" s="66">
        <f t="shared" si="4"/>
        <v>0.5613372660647006</v>
      </c>
      <c r="G22" s="66">
        <f t="shared" si="4"/>
        <v>0.5620539515188196</v>
      </c>
      <c r="H22" s="66">
        <f t="shared" si="4"/>
        <v>0.5666287358549249</v>
      </c>
      <c r="I22" s="66">
        <f t="shared" si="4"/>
        <v>0.5673057597197859</v>
      </c>
      <c r="J22" s="66">
        <f t="shared" si="4"/>
        <v>0.5678361293313713</v>
      </c>
      <c r="K22" s="66">
        <f t="shared" si="4"/>
        <v>0.5633771068007316</v>
      </c>
      <c r="L22" s="66">
        <f t="shared" si="4"/>
        <v>0.5609900093184462</v>
      </c>
      <c r="M22" s="65">
        <f t="shared" si="4"/>
        <v>0.576418767055708</v>
      </c>
    </row>
    <row r="23" spans="1:13" ht="13.5" thickBot="1">
      <c r="A23" s="64" t="s">
        <v>35</v>
      </c>
      <c r="B23" s="63">
        <f aca="true" t="shared" si="5" ref="B23:M23">B19/B20</f>
        <v>0.4526760399341857</v>
      </c>
      <c r="C23" s="63">
        <f t="shared" si="5"/>
        <v>0.4402470008191537</v>
      </c>
      <c r="D23" s="63">
        <f t="shared" si="5"/>
        <v>0.43704930032127753</v>
      </c>
      <c r="E23" s="63">
        <f t="shared" si="5"/>
        <v>0.4375585114960345</v>
      </c>
      <c r="F23" s="63">
        <f t="shared" si="5"/>
        <v>0.43866273393529936</v>
      </c>
      <c r="G23" s="63">
        <f t="shared" si="5"/>
        <v>0.4379460484811804</v>
      </c>
      <c r="H23" s="63">
        <f t="shared" si="5"/>
        <v>0.433371264145075</v>
      </c>
      <c r="I23" s="63">
        <f t="shared" si="5"/>
        <v>0.4326942402802141</v>
      </c>
      <c r="J23" s="63">
        <f t="shared" si="5"/>
        <v>0.43216387066862877</v>
      </c>
      <c r="K23" s="63">
        <f t="shared" si="5"/>
        <v>0.4366228931992684</v>
      </c>
      <c r="L23" s="63">
        <f t="shared" si="5"/>
        <v>0.4390099906815538</v>
      </c>
      <c r="M23" s="62">
        <f t="shared" si="5"/>
        <v>0.4235812329442919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5" zoomScaleNormal="85" zoomScalePageLayoutView="0" workbookViewId="0" topLeftCell="A1">
      <pane xSplit="2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57421875" style="89" customWidth="1"/>
    <col min="2" max="2" width="43.140625" style="89" customWidth="1"/>
    <col min="3" max="3" width="10.8515625" style="89" bestFit="1" customWidth="1"/>
    <col min="4" max="4" width="10.421875" style="89" bestFit="1" customWidth="1"/>
    <col min="5" max="5" width="10.8515625" style="89" bestFit="1" customWidth="1"/>
    <col min="6" max="6" width="10.421875" style="89" bestFit="1" customWidth="1"/>
    <col min="7" max="7" width="10.8515625" style="89" bestFit="1" customWidth="1"/>
    <col min="8" max="8" width="10.421875" style="89" bestFit="1" customWidth="1"/>
    <col min="9" max="9" width="10.8515625" style="89" bestFit="1" customWidth="1"/>
    <col min="10" max="10" width="10.421875" style="89" bestFit="1" customWidth="1"/>
    <col min="11" max="11" width="10.8515625" style="89" bestFit="1" customWidth="1"/>
    <col min="12" max="12" width="10.7109375" style="89" bestFit="1" customWidth="1"/>
    <col min="13" max="13" width="10.28125" style="89" bestFit="1" customWidth="1"/>
    <col min="14" max="14" width="10.7109375" style="89" bestFit="1" customWidth="1"/>
    <col min="15" max="15" width="10.28125" style="89" bestFit="1" customWidth="1"/>
    <col min="16" max="16" width="12.28125" style="89" bestFit="1" customWidth="1"/>
    <col min="17" max="18" width="12.421875" style="89" bestFit="1" customWidth="1"/>
    <col min="19" max="21" width="12.421875" style="89" customWidth="1"/>
    <col min="22" max="22" width="13.140625" style="89" customWidth="1"/>
    <col min="23" max="23" width="13.57421875" style="89" customWidth="1"/>
    <col min="24" max="24" width="14.28125" style="89" customWidth="1"/>
    <col min="25" max="16384" width="9.140625" style="89" customWidth="1"/>
  </cols>
  <sheetData>
    <row r="1" ht="18">
      <c r="A1" s="153" t="s">
        <v>114</v>
      </c>
    </row>
    <row r="2" spans="16:23" ht="12.75" thickBot="1">
      <c r="P2" s="152"/>
      <c r="S2" s="152"/>
      <c r="U2" s="152"/>
      <c r="V2" s="151"/>
      <c r="W2" s="150"/>
    </row>
    <row r="3" spans="1:24" ht="12.75">
      <c r="A3" s="154" t="s">
        <v>113</v>
      </c>
      <c r="B3" s="154" t="s">
        <v>112</v>
      </c>
      <c r="C3" s="147">
        <v>1998</v>
      </c>
      <c r="D3" s="146">
        <v>1998</v>
      </c>
      <c r="E3" s="149">
        <v>1999</v>
      </c>
      <c r="F3" s="148">
        <v>1999</v>
      </c>
      <c r="G3" s="147">
        <v>2000</v>
      </c>
      <c r="H3" s="146">
        <v>2000</v>
      </c>
      <c r="I3" s="147">
        <v>2001</v>
      </c>
      <c r="J3" s="146">
        <v>2001</v>
      </c>
      <c r="K3" s="147">
        <v>2002</v>
      </c>
      <c r="L3" s="146">
        <v>2002</v>
      </c>
      <c r="M3" s="147">
        <v>2003</v>
      </c>
      <c r="N3" s="146">
        <v>2003</v>
      </c>
      <c r="O3" s="147">
        <v>2004</v>
      </c>
      <c r="P3" s="146">
        <v>2004</v>
      </c>
      <c r="Q3" s="147">
        <v>2005</v>
      </c>
      <c r="R3" s="146">
        <v>2005</v>
      </c>
      <c r="S3" s="145">
        <v>2006</v>
      </c>
      <c r="T3" s="144">
        <v>2006</v>
      </c>
      <c r="U3" s="145">
        <v>2007</v>
      </c>
      <c r="V3" s="144">
        <v>2007</v>
      </c>
      <c r="W3" s="145">
        <v>2008</v>
      </c>
      <c r="X3" s="144">
        <v>2008</v>
      </c>
    </row>
    <row r="4" spans="1:24" ht="13.5" thickBot="1">
      <c r="A4" s="155"/>
      <c r="B4" s="155"/>
      <c r="C4" s="141" t="s">
        <v>111</v>
      </c>
      <c r="D4" s="140" t="s">
        <v>108</v>
      </c>
      <c r="E4" s="143" t="s">
        <v>111</v>
      </c>
      <c r="F4" s="142" t="s">
        <v>108</v>
      </c>
      <c r="G4" s="141" t="s">
        <v>111</v>
      </c>
      <c r="H4" s="140" t="s">
        <v>108</v>
      </c>
      <c r="I4" s="141" t="s">
        <v>111</v>
      </c>
      <c r="J4" s="140" t="s">
        <v>108</v>
      </c>
      <c r="K4" s="141" t="s">
        <v>111</v>
      </c>
      <c r="L4" s="140" t="s">
        <v>110</v>
      </c>
      <c r="M4" s="141" t="s">
        <v>109</v>
      </c>
      <c r="N4" s="140" t="s">
        <v>110</v>
      </c>
      <c r="O4" s="141" t="s">
        <v>109</v>
      </c>
      <c r="P4" s="140" t="s">
        <v>108</v>
      </c>
      <c r="Q4" s="141" t="s">
        <v>109</v>
      </c>
      <c r="R4" s="140" t="s">
        <v>108</v>
      </c>
      <c r="S4" s="139" t="s">
        <v>109</v>
      </c>
      <c r="T4" s="138" t="s">
        <v>108</v>
      </c>
      <c r="U4" s="139" t="s">
        <v>109</v>
      </c>
      <c r="V4" s="138" t="s">
        <v>108</v>
      </c>
      <c r="W4" s="139" t="s">
        <v>109</v>
      </c>
      <c r="X4" s="138" t="s">
        <v>108</v>
      </c>
    </row>
    <row r="5" spans="1:24" ht="12.75">
      <c r="A5" s="137">
        <v>1</v>
      </c>
      <c r="B5" s="136" t="s">
        <v>107</v>
      </c>
      <c r="C5" s="16">
        <v>49479151.25985217</v>
      </c>
      <c r="D5" s="14">
        <v>51265820.27386063</v>
      </c>
      <c r="E5" s="15">
        <v>53956226.621014886</v>
      </c>
      <c r="F5" s="17">
        <v>53077182.378985114</v>
      </c>
      <c r="G5" s="16">
        <v>55486798.96215347</v>
      </c>
      <c r="H5" s="14">
        <v>54880272.06784652</v>
      </c>
      <c r="I5" s="16">
        <v>58804322</v>
      </c>
      <c r="J5" s="14">
        <v>63634929.65</v>
      </c>
      <c r="K5" s="16">
        <v>68018498</v>
      </c>
      <c r="L5" s="14">
        <v>68049406</v>
      </c>
      <c r="M5" s="16">
        <v>73130093</v>
      </c>
      <c r="N5" s="14">
        <v>71543054</v>
      </c>
      <c r="O5" s="16">
        <v>77439410.22311999</v>
      </c>
      <c r="P5" s="14">
        <v>78049688.20429</v>
      </c>
      <c r="Q5" s="16">
        <v>81885583</v>
      </c>
      <c r="R5" s="135">
        <v>80562079.41901</v>
      </c>
      <c r="S5" s="134">
        <v>85302402</v>
      </c>
      <c r="T5" s="133">
        <v>81768042</v>
      </c>
      <c r="U5" s="132">
        <v>88284387</v>
      </c>
      <c r="V5" s="131">
        <v>92310434</v>
      </c>
      <c r="W5" s="132">
        <v>93319789.589001</v>
      </c>
      <c r="X5" s="131">
        <v>98625037.410999</v>
      </c>
    </row>
    <row r="6" spans="1:24" ht="12.75">
      <c r="A6" s="121"/>
      <c r="B6" s="130" t="s">
        <v>106</v>
      </c>
      <c r="C6" s="11"/>
      <c r="D6" s="9"/>
      <c r="E6" s="10"/>
      <c r="F6" s="12"/>
      <c r="G6" s="11"/>
      <c r="H6" s="9"/>
      <c r="I6" s="11"/>
      <c r="J6" s="9"/>
      <c r="K6" s="11"/>
      <c r="L6" s="127"/>
      <c r="M6" s="11"/>
      <c r="N6" s="127"/>
      <c r="O6" s="11"/>
      <c r="P6" s="127"/>
      <c r="Q6" s="11"/>
      <c r="R6" s="111"/>
      <c r="S6" s="110"/>
      <c r="T6" s="109"/>
      <c r="U6" s="119"/>
      <c r="V6" s="129"/>
      <c r="W6" s="119"/>
      <c r="X6" s="129"/>
    </row>
    <row r="7" spans="1:24" ht="39" customHeight="1">
      <c r="A7" s="121" t="s">
        <v>105</v>
      </c>
      <c r="B7" s="128" t="s">
        <v>104</v>
      </c>
      <c r="C7" s="11">
        <v>11349724.820350604</v>
      </c>
      <c r="D7" s="9">
        <v>11697099.05164041</v>
      </c>
      <c r="E7" s="10">
        <v>12601824.445282718</v>
      </c>
      <c r="F7" s="12">
        <v>11619063.554717282</v>
      </c>
      <c r="G7" s="11">
        <v>13039109.766514177</v>
      </c>
      <c r="H7" s="9">
        <v>12385529.103485823</v>
      </c>
      <c r="I7" s="11">
        <v>13760028</v>
      </c>
      <c r="J7" s="9">
        <v>13854060.289</v>
      </c>
      <c r="K7" s="11">
        <v>15628246</v>
      </c>
      <c r="L7" s="127">
        <v>15426327</v>
      </c>
      <c r="M7" s="11">
        <v>17133365</v>
      </c>
      <c r="N7" s="127">
        <v>16851993.740555927</v>
      </c>
      <c r="O7" s="11">
        <v>18454053.19065</v>
      </c>
      <c r="P7" s="127">
        <v>17804573.4911</v>
      </c>
      <c r="Q7" s="11">
        <v>19437948</v>
      </c>
      <c r="R7" s="111">
        <v>18336726.2979</v>
      </c>
      <c r="S7" s="110">
        <v>20502232</v>
      </c>
      <c r="T7" s="109">
        <v>19095994</v>
      </c>
      <c r="U7" s="99">
        <v>21479496</v>
      </c>
      <c r="V7" s="118">
        <v>21951013</v>
      </c>
      <c r="W7" s="99">
        <v>24388577.454421</v>
      </c>
      <c r="X7" s="118">
        <v>23787285.545579</v>
      </c>
    </row>
    <row r="8" spans="1:24" ht="12.75">
      <c r="A8" s="121"/>
      <c r="B8" s="112" t="s">
        <v>103</v>
      </c>
      <c r="C8" s="11"/>
      <c r="D8" s="9"/>
      <c r="E8" s="10"/>
      <c r="F8" s="12"/>
      <c r="G8" s="11"/>
      <c r="H8" s="9"/>
      <c r="I8" s="11"/>
      <c r="J8" s="9"/>
      <c r="K8" s="11"/>
      <c r="L8" s="127"/>
      <c r="M8" s="11"/>
      <c r="N8" s="127"/>
      <c r="O8" s="11"/>
      <c r="P8" s="127"/>
      <c r="Q8" s="11"/>
      <c r="R8" s="111"/>
      <c r="S8" s="110"/>
      <c r="T8" s="109"/>
      <c r="U8" s="119"/>
      <c r="V8" s="98"/>
      <c r="W8" s="119"/>
      <c r="X8" s="98"/>
    </row>
    <row r="9" spans="1:24" ht="12.75">
      <c r="A9" s="121"/>
      <c r="B9" s="112" t="s">
        <v>102</v>
      </c>
      <c r="C9" s="11">
        <v>3515432.4207048276</v>
      </c>
      <c r="D9" s="9">
        <v>3212433.8292951724</v>
      </c>
      <c r="E9" s="10">
        <v>3655162.521079788</v>
      </c>
      <c r="F9" s="12">
        <v>3214272.478920212</v>
      </c>
      <c r="G9" s="11">
        <v>3741126.890558228</v>
      </c>
      <c r="H9" s="9">
        <v>3247495.509441772</v>
      </c>
      <c r="I9" s="11">
        <v>3824635.221705674</v>
      </c>
      <c r="J9" s="9">
        <v>3511526.704</v>
      </c>
      <c r="K9" s="11">
        <v>4101374</v>
      </c>
      <c r="L9" s="9">
        <v>3735503</v>
      </c>
      <c r="M9" s="11">
        <v>4246929</v>
      </c>
      <c r="N9" s="9">
        <v>3889102.2484</v>
      </c>
      <c r="O9" s="11">
        <v>4594398.65316</v>
      </c>
      <c r="P9" s="9">
        <v>3958067.47124</v>
      </c>
      <c r="Q9" s="11">
        <v>4614097</v>
      </c>
      <c r="R9" s="111">
        <v>3993003.25103</v>
      </c>
      <c r="S9" s="110">
        <v>4488901</v>
      </c>
      <c r="T9" s="109">
        <v>3965590</v>
      </c>
      <c r="U9" s="114">
        <v>4728410</v>
      </c>
      <c r="V9" s="113">
        <v>4303714</v>
      </c>
      <c r="W9" s="114">
        <v>4867338.45025</v>
      </c>
      <c r="X9" s="113">
        <v>4289919.54975</v>
      </c>
    </row>
    <row r="10" spans="1:24" ht="12.75">
      <c r="A10" s="121"/>
      <c r="B10" s="112" t="s">
        <v>101</v>
      </c>
      <c r="C10" s="11">
        <v>2343704.186892508</v>
      </c>
      <c r="D10" s="9">
        <v>2727032.0409032344</v>
      </c>
      <c r="E10" s="10">
        <v>2792551.844553187</v>
      </c>
      <c r="F10" s="12">
        <v>2776224.155446813</v>
      </c>
      <c r="G10" s="11">
        <v>2890854.26828742</v>
      </c>
      <c r="H10" s="9">
        <v>2885728.5617125803</v>
      </c>
      <c r="I10" s="11">
        <v>2884170.1725850045</v>
      </c>
      <c r="J10" s="9">
        <v>3247560.679</v>
      </c>
      <c r="K10" s="11">
        <v>3349266</v>
      </c>
      <c r="L10" s="9">
        <v>3454864</v>
      </c>
      <c r="M10" s="11">
        <v>3712663</v>
      </c>
      <c r="N10" s="9">
        <v>3646227.32283</v>
      </c>
      <c r="O10" s="11">
        <v>3737316.33546</v>
      </c>
      <c r="P10" s="9">
        <v>3739897.45554</v>
      </c>
      <c r="Q10" s="11">
        <v>3777462</v>
      </c>
      <c r="R10" s="111">
        <v>3802261.52689</v>
      </c>
      <c r="S10" s="110">
        <v>4147202</v>
      </c>
      <c r="T10" s="109">
        <v>4052407</v>
      </c>
      <c r="U10" s="114">
        <v>4135770</v>
      </c>
      <c r="V10" s="113">
        <v>4458210</v>
      </c>
      <c r="W10" s="114">
        <v>5046621.81356</v>
      </c>
      <c r="X10" s="113">
        <v>5112480.18644</v>
      </c>
    </row>
    <row r="11" spans="1:24" ht="12.75">
      <c r="A11" s="121"/>
      <c r="B11" s="112" t="s">
        <v>100</v>
      </c>
      <c r="C11" s="11"/>
      <c r="D11" s="9"/>
      <c r="E11" s="10"/>
      <c r="F11" s="12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111"/>
      <c r="S11" s="110"/>
      <c r="T11" s="109"/>
      <c r="U11" s="114">
        <v>1266888</v>
      </c>
      <c r="V11" s="113">
        <v>1206960</v>
      </c>
      <c r="W11" s="114">
        <v>1364597.10056</v>
      </c>
      <c r="X11" s="113">
        <v>1617440.89944</v>
      </c>
    </row>
    <row r="12" spans="1:24" ht="12.75">
      <c r="A12" s="121"/>
      <c r="B12" s="112" t="s">
        <v>99</v>
      </c>
      <c r="C12" s="11">
        <v>97696.22715416027</v>
      </c>
      <c r="D12" s="9">
        <v>510340.8655051238</v>
      </c>
      <c r="E12" s="10">
        <v>488695.46189182776</v>
      </c>
      <c r="F12" s="12">
        <v>474301.53810817224</v>
      </c>
      <c r="G12" s="11">
        <v>518050.8335870804</v>
      </c>
      <c r="H12" s="9">
        <v>511337.2664129196</v>
      </c>
      <c r="I12" s="11">
        <v>570678</v>
      </c>
      <c r="J12" s="9">
        <v>554851.096</v>
      </c>
      <c r="K12" s="11">
        <v>605127</v>
      </c>
      <c r="L12" s="9">
        <v>609602</v>
      </c>
      <c r="M12" s="11">
        <v>719792</v>
      </c>
      <c r="N12" s="9">
        <v>724162.8363846175</v>
      </c>
      <c r="O12" s="11">
        <v>829675.254305833</v>
      </c>
      <c r="P12" s="9">
        <v>748844.16605</v>
      </c>
      <c r="Q12" s="11">
        <v>840110</v>
      </c>
      <c r="R12" s="111">
        <v>765643.39382</v>
      </c>
      <c r="S12" s="110">
        <v>842869</v>
      </c>
      <c r="T12" s="109">
        <v>697042.1003737677</v>
      </c>
      <c r="U12" s="114">
        <v>845102</v>
      </c>
      <c r="V12" s="113">
        <v>801680</v>
      </c>
      <c r="W12" s="114">
        <v>946614.44787</v>
      </c>
      <c r="X12" s="113">
        <v>863649.55213</v>
      </c>
    </row>
    <row r="13" spans="1:24" ht="25.5">
      <c r="A13" s="121"/>
      <c r="B13" s="112" t="s">
        <v>98</v>
      </c>
      <c r="C13" s="11">
        <v>951360.6055719778</v>
      </c>
      <c r="D13" s="9">
        <v>1333513.6760054822</v>
      </c>
      <c r="E13" s="10">
        <v>1792866.3635015192</v>
      </c>
      <c r="F13" s="12">
        <v>1771693.6364984808</v>
      </c>
      <c r="G13" s="11">
        <v>1999193.0213804683</v>
      </c>
      <c r="H13" s="9">
        <v>1833052.1986195317</v>
      </c>
      <c r="I13" s="11">
        <v>1911565.4249652298</v>
      </c>
      <c r="J13" s="9">
        <v>2098621.164</v>
      </c>
      <c r="K13" s="11">
        <v>2258487</v>
      </c>
      <c r="L13" s="9">
        <v>2368869</v>
      </c>
      <c r="M13" s="11">
        <v>2612247</v>
      </c>
      <c r="N13" s="9">
        <v>2780674.1022300003</v>
      </c>
      <c r="O13" s="11">
        <v>3077868.03175</v>
      </c>
      <c r="P13" s="9">
        <v>3108307.98672</v>
      </c>
      <c r="Q13" s="11">
        <v>3434597</v>
      </c>
      <c r="R13" s="111">
        <v>3286831.43217</v>
      </c>
      <c r="S13" s="110">
        <v>3465413</v>
      </c>
      <c r="T13" s="109">
        <v>3050445</v>
      </c>
      <c r="U13" s="114">
        <v>3098816</v>
      </c>
      <c r="V13" s="113">
        <v>3532812</v>
      </c>
      <c r="W13" s="114">
        <v>3729700.46992</v>
      </c>
      <c r="X13" s="113">
        <v>3657618.53008</v>
      </c>
    </row>
    <row r="14" spans="1:24" ht="12.75">
      <c r="A14" s="121"/>
      <c r="B14" s="112" t="s">
        <v>97</v>
      </c>
      <c r="C14" s="11"/>
      <c r="D14" s="9"/>
      <c r="E14" s="10"/>
      <c r="F14" s="12"/>
      <c r="G14" s="11"/>
      <c r="H14" s="9"/>
      <c r="I14" s="11"/>
      <c r="J14" s="9"/>
      <c r="K14" s="11"/>
      <c r="L14" s="9"/>
      <c r="M14" s="11"/>
      <c r="N14" s="9"/>
      <c r="O14" s="11"/>
      <c r="P14" s="9"/>
      <c r="Q14" s="11">
        <v>565635.3995899999</v>
      </c>
      <c r="R14" s="111">
        <v>500075.06832</v>
      </c>
      <c r="S14" s="110">
        <v>607981.2110100001</v>
      </c>
      <c r="T14" s="109">
        <v>515872.20399999997</v>
      </c>
      <c r="U14" s="114"/>
      <c r="V14" s="113"/>
      <c r="W14" s="114">
        <v>813621.8483064952</v>
      </c>
      <c r="X14" s="113">
        <v>745011.1516935048</v>
      </c>
    </row>
    <row r="15" spans="1:24" ht="12.75">
      <c r="A15" s="121"/>
      <c r="B15" s="112" t="s">
        <v>96</v>
      </c>
      <c r="C15" s="11"/>
      <c r="D15" s="9"/>
      <c r="E15" s="10"/>
      <c r="F15" s="12"/>
      <c r="G15" s="11"/>
      <c r="H15" s="9"/>
      <c r="I15" s="11"/>
      <c r="J15" s="9"/>
      <c r="K15" s="11"/>
      <c r="L15" s="9"/>
      <c r="M15" s="11"/>
      <c r="N15" s="9"/>
      <c r="O15" s="11"/>
      <c r="P15" s="9"/>
      <c r="Q15" s="11">
        <v>2905590.1715700002</v>
      </c>
      <c r="R15" s="111">
        <v>2770561.7958</v>
      </c>
      <c r="S15" s="110">
        <v>2881078.71797</v>
      </c>
      <c r="T15" s="109">
        <v>2510926.56027</v>
      </c>
      <c r="U15" s="114"/>
      <c r="V15" s="113"/>
      <c r="W15" s="114">
        <v>2916299.621613505</v>
      </c>
      <c r="X15" s="113">
        <v>2923026.378386495</v>
      </c>
    </row>
    <row r="16" spans="1:24" ht="25.5">
      <c r="A16" s="121"/>
      <c r="B16" s="112" t="s">
        <v>95</v>
      </c>
      <c r="C16" s="11">
        <v>99503.52527690354</v>
      </c>
      <c r="D16" s="9">
        <v>182478.57356590623</v>
      </c>
      <c r="E16" s="10">
        <v>195637.48701184447</v>
      </c>
      <c r="F16" s="12">
        <v>197784.51298815553</v>
      </c>
      <c r="G16" s="11">
        <v>203130.8055341991</v>
      </c>
      <c r="H16" s="9">
        <v>216595.7144658009</v>
      </c>
      <c r="I16" s="11">
        <v>246770.43182809986</v>
      </c>
      <c r="J16" s="9">
        <v>253465.03399999999</v>
      </c>
      <c r="K16" s="11">
        <v>284952</v>
      </c>
      <c r="L16" s="9">
        <v>332450</v>
      </c>
      <c r="M16" s="11">
        <v>346564</v>
      </c>
      <c r="N16" s="9">
        <v>378803.65053</v>
      </c>
      <c r="O16" s="11">
        <v>405611.97695</v>
      </c>
      <c r="P16" s="9">
        <v>433177.90933</v>
      </c>
      <c r="Q16" s="11">
        <v>440657</v>
      </c>
      <c r="R16" s="111">
        <v>460948.86049</v>
      </c>
      <c r="S16" s="110">
        <v>441353</v>
      </c>
      <c r="T16" s="109">
        <v>454133</v>
      </c>
      <c r="U16" s="114">
        <v>474776</v>
      </c>
      <c r="V16" s="113">
        <v>546385</v>
      </c>
      <c r="W16" s="114">
        <v>529021.70431</v>
      </c>
      <c r="X16" s="113">
        <v>535716.29569</v>
      </c>
    </row>
    <row r="17" spans="1:24" ht="25.5">
      <c r="A17" s="121"/>
      <c r="B17" s="112" t="s">
        <v>94</v>
      </c>
      <c r="C17" s="11">
        <v>4342027.854750227</v>
      </c>
      <c r="D17" s="9">
        <v>3731300.066365492</v>
      </c>
      <c r="E17" s="10">
        <v>3676910.7672445523</v>
      </c>
      <c r="F17" s="12">
        <v>3184787.2327554477</v>
      </c>
      <c r="G17" s="11">
        <v>3686753.947166782</v>
      </c>
      <c r="H17" s="9">
        <v>3691319.8528332184</v>
      </c>
      <c r="I17" s="11">
        <v>4322209</v>
      </c>
      <c r="J17" s="9">
        <v>4188036.612</v>
      </c>
      <c r="K17" s="11">
        <v>5029040</v>
      </c>
      <c r="L17" s="9">
        <v>4925039</v>
      </c>
      <c r="M17" s="11">
        <v>5495170</v>
      </c>
      <c r="N17" s="9">
        <v>5433023.580181308</v>
      </c>
      <c r="O17" s="11">
        <v>5809183</v>
      </c>
      <c r="P17" s="9">
        <v>5816278.50222</v>
      </c>
      <c r="Q17" s="11">
        <v>6331026</v>
      </c>
      <c r="R17" s="111">
        <v>6028037.8335</v>
      </c>
      <c r="S17" s="110">
        <v>7116494</v>
      </c>
      <c r="T17" s="109">
        <v>6876376.899626232</v>
      </c>
      <c r="U17" s="114">
        <v>6706276</v>
      </c>
      <c r="V17" s="113">
        <v>6734099</v>
      </c>
      <c r="W17" s="114">
        <v>7539731.18044</v>
      </c>
      <c r="X17" s="113">
        <v>7324007.81956</v>
      </c>
    </row>
    <row r="18" spans="1:24" ht="38.25">
      <c r="A18" s="121"/>
      <c r="B18" s="112" t="s">
        <v>93</v>
      </c>
      <c r="C18" s="11"/>
      <c r="D18" s="9"/>
      <c r="E18" s="10"/>
      <c r="F18" s="12"/>
      <c r="G18" s="11"/>
      <c r="H18" s="9"/>
      <c r="I18" s="11"/>
      <c r="J18" s="9"/>
      <c r="K18" s="11"/>
      <c r="L18" s="9"/>
      <c r="M18" s="11"/>
      <c r="N18" s="9"/>
      <c r="O18" s="11"/>
      <c r="P18" s="9"/>
      <c r="Q18" s="11"/>
      <c r="R18" s="111"/>
      <c r="S18" s="110"/>
      <c r="T18" s="109"/>
      <c r="U18" s="114">
        <v>3880</v>
      </c>
      <c r="V18" s="113">
        <v>31918</v>
      </c>
      <c r="W18" s="114">
        <v>18752.9066</v>
      </c>
      <c r="X18" s="113">
        <v>16866.093399999998</v>
      </c>
    </row>
    <row r="19" spans="1:24" ht="25.5">
      <c r="A19" s="121"/>
      <c r="B19" s="112" t="s">
        <v>92</v>
      </c>
      <c r="C19" s="11"/>
      <c r="D19" s="9"/>
      <c r="E19" s="10"/>
      <c r="F19" s="12"/>
      <c r="G19" s="11"/>
      <c r="H19" s="9"/>
      <c r="I19" s="11"/>
      <c r="J19" s="9"/>
      <c r="K19" s="11"/>
      <c r="L19" s="9"/>
      <c r="M19" s="11"/>
      <c r="N19" s="9"/>
      <c r="O19" s="11"/>
      <c r="P19" s="9"/>
      <c r="Q19" s="11"/>
      <c r="R19" s="111"/>
      <c r="S19" s="110"/>
      <c r="T19" s="109"/>
      <c r="U19" s="114">
        <v>2238</v>
      </c>
      <c r="V19" s="113">
        <v>5551</v>
      </c>
      <c r="W19" s="114">
        <v>6236.472900000001</v>
      </c>
      <c r="X19" s="113">
        <v>7228.527099999999</v>
      </c>
    </row>
    <row r="20" spans="1:24" ht="25.5">
      <c r="A20" s="121"/>
      <c r="B20" s="112" t="s">
        <v>91</v>
      </c>
      <c r="C20" s="11"/>
      <c r="D20" s="9"/>
      <c r="E20" s="10"/>
      <c r="F20" s="12"/>
      <c r="G20" s="11"/>
      <c r="H20" s="9"/>
      <c r="I20" s="11"/>
      <c r="J20" s="9"/>
      <c r="K20" s="11"/>
      <c r="L20" s="9"/>
      <c r="M20" s="11"/>
      <c r="N20" s="9"/>
      <c r="O20" s="11"/>
      <c r="P20" s="9"/>
      <c r="Q20" s="11"/>
      <c r="R20" s="111"/>
      <c r="S20" s="110"/>
      <c r="T20" s="109"/>
      <c r="U20" s="114">
        <v>217340</v>
      </c>
      <c r="V20" s="113">
        <v>329684</v>
      </c>
      <c r="W20" s="114">
        <v>339962.908011</v>
      </c>
      <c r="X20" s="113">
        <v>362358.091989</v>
      </c>
    </row>
    <row r="21" spans="1:24" ht="76.5">
      <c r="A21" s="121" t="s">
        <v>90</v>
      </c>
      <c r="B21" s="112" t="s">
        <v>89</v>
      </c>
      <c r="C21" s="11">
        <v>23779408.375524055</v>
      </c>
      <c r="D21" s="9">
        <v>24499319.24568906</v>
      </c>
      <c r="E21" s="10">
        <v>25584326.93875619</v>
      </c>
      <c r="F21" s="12">
        <v>25620741.06124381</v>
      </c>
      <c r="G21" s="11">
        <v>26239019.86961041</v>
      </c>
      <c r="H21" s="9">
        <v>26105173.550389588</v>
      </c>
      <c r="I21" s="11">
        <v>27502556.65445249</v>
      </c>
      <c r="J21" s="9">
        <v>31683070.417</v>
      </c>
      <c r="K21" s="11">
        <v>32926870</v>
      </c>
      <c r="L21" s="9">
        <v>33154291</v>
      </c>
      <c r="M21" s="11">
        <v>34794262</v>
      </c>
      <c r="N21" s="9">
        <v>33106812.34593</v>
      </c>
      <c r="O21" s="11">
        <v>35936952.57103</v>
      </c>
      <c r="P21" s="9">
        <v>36280756.39083</v>
      </c>
      <c r="Q21" s="11">
        <v>37936852</v>
      </c>
      <c r="R21" s="111">
        <v>38260916.94336</v>
      </c>
      <c r="S21" s="110">
        <v>41884819</v>
      </c>
      <c r="T21" s="109">
        <v>41803081</v>
      </c>
      <c r="U21" s="99">
        <v>45194655</v>
      </c>
      <c r="V21" s="118">
        <v>47183297</v>
      </c>
      <c r="W21" s="99">
        <v>47531304.52985</v>
      </c>
      <c r="X21" s="118">
        <v>51677763.47015</v>
      </c>
    </row>
    <row r="22" spans="1:24" ht="12.75">
      <c r="A22" s="121"/>
      <c r="B22" s="112" t="s">
        <v>72</v>
      </c>
      <c r="C22" s="11"/>
      <c r="D22" s="9"/>
      <c r="E22" s="10"/>
      <c r="F22" s="12"/>
      <c r="G22" s="11"/>
      <c r="H22" s="9"/>
      <c r="I22" s="11"/>
      <c r="J22" s="9"/>
      <c r="K22" s="11"/>
      <c r="L22" s="9"/>
      <c r="M22" s="11"/>
      <c r="N22" s="9"/>
      <c r="O22" s="11"/>
      <c r="P22" s="9"/>
      <c r="Q22" s="11"/>
      <c r="R22" s="111"/>
      <c r="S22" s="110"/>
      <c r="T22" s="109"/>
      <c r="U22" s="119"/>
      <c r="V22" s="98"/>
      <c r="W22" s="119"/>
      <c r="X22" s="98"/>
    </row>
    <row r="23" spans="1:24" ht="25.5">
      <c r="A23" s="121"/>
      <c r="B23" s="112" t="s">
        <v>88</v>
      </c>
      <c r="C23" s="11">
        <v>22612053.945316073</v>
      </c>
      <c r="D23" s="9">
        <v>22324147.54469518</v>
      </c>
      <c r="E23" s="10">
        <v>23498902.429294124</v>
      </c>
      <c r="F23" s="12">
        <v>23480117.570705876</v>
      </c>
      <c r="G23" s="11">
        <v>23931635.36810368</v>
      </c>
      <c r="H23" s="9">
        <v>23552446.93189632</v>
      </c>
      <c r="I23" s="11">
        <v>24714687.99683509</v>
      </c>
      <c r="J23" s="9">
        <v>28643096.708</v>
      </c>
      <c r="K23" s="11">
        <v>29843588</v>
      </c>
      <c r="L23" s="9">
        <v>29296127</v>
      </c>
      <c r="M23" s="11">
        <v>31009529</v>
      </c>
      <c r="N23" s="9">
        <v>29183260.09938</v>
      </c>
      <c r="O23" s="11">
        <v>32007329.1074</v>
      </c>
      <c r="P23" s="9">
        <v>32198891</v>
      </c>
      <c r="Q23" s="11">
        <v>33822355</v>
      </c>
      <c r="R23" s="111">
        <v>34026417.79376</v>
      </c>
      <c r="S23" s="110">
        <v>37200339</v>
      </c>
      <c r="T23" s="109">
        <v>37224064</v>
      </c>
      <c r="U23" s="114">
        <v>40563572</v>
      </c>
      <c r="V23" s="113">
        <v>41353196</v>
      </c>
      <c r="W23" s="114">
        <v>42430605.25716</v>
      </c>
      <c r="X23" s="113">
        <v>46963746.74284</v>
      </c>
    </row>
    <row r="24" spans="1:24" ht="25.5">
      <c r="A24" s="126"/>
      <c r="B24" s="112" t="s">
        <v>87</v>
      </c>
      <c r="C24" s="11">
        <v>803741.0576299471</v>
      </c>
      <c r="D24" s="9">
        <v>1460404.442370053</v>
      </c>
      <c r="E24" s="10">
        <v>1302272.2913435448</v>
      </c>
      <c r="F24" s="12">
        <v>1304151.7086564552</v>
      </c>
      <c r="G24" s="11">
        <v>1282995.1370712742</v>
      </c>
      <c r="H24" s="9">
        <v>1439798.3629287258</v>
      </c>
      <c r="I24" s="11">
        <v>1499100.6772172572</v>
      </c>
      <c r="J24" s="9">
        <v>1658392.322</v>
      </c>
      <c r="K24" s="11">
        <v>1531635</v>
      </c>
      <c r="L24" s="9">
        <v>2140241</v>
      </c>
      <c r="M24" s="11">
        <v>2000033</v>
      </c>
      <c r="N24" s="9">
        <v>2060674.18712</v>
      </c>
      <c r="O24" s="11">
        <v>2113153.03328</v>
      </c>
      <c r="P24" s="9">
        <v>2154600.45141</v>
      </c>
      <c r="Q24" s="11">
        <v>2191332</v>
      </c>
      <c r="R24" s="111">
        <v>2249658.11986</v>
      </c>
      <c r="S24" s="110">
        <v>2534201</v>
      </c>
      <c r="T24" s="109">
        <v>2428453</v>
      </c>
      <c r="U24" s="114">
        <v>2476277</v>
      </c>
      <c r="V24" s="113">
        <v>2973044</v>
      </c>
      <c r="W24" s="114">
        <v>2790596.36382</v>
      </c>
      <c r="X24" s="113">
        <v>2634424.63618</v>
      </c>
    </row>
    <row r="25" spans="1:24" ht="12.75">
      <c r="A25" s="125"/>
      <c r="B25" s="112" t="s">
        <v>86</v>
      </c>
      <c r="C25" s="11">
        <v>359721.372578034</v>
      </c>
      <c r="D25" s="9">
        <v>709055.2586238267</v>
      </c>
      <c r="E25" s="10">
        <v>773963.5718187103</v>
      </c>
      <c r="F25" s="12">
        <v>830518.4281812897</v>
      </c>
      <c r="G25" s="11">
        <v>1019608.333196561</v>
      </c>
      <c r="H25" s="9">
        <v>1105788.2068034392</v>
      </c>
      <c r="I25" s="11">
        <v>1287923</v>
      </c>
      <c r="J25" s="9">
        <v>1347327.387</v>
      </c>
      <c r="K25" s="11">
        <v>1328656</v>
      </c>
      <c r="L25" s="9">
        <v>1464031</v>
      </c>
      <c r="M25" s="11">
        <v>1515137</v>
      </c>
      <c r="N25" s="9">
        <v>1563128.1744300001</v>
      </c>
      <c r="O25" s="11">
        <v>1536221.19813</v>
      </c>
      <c r="P25" s="9">
        <v>1632454.25664</v>
      </c>
      <c r="Q25" s="11">
        <v>1621799</v>
      </c>
      <c r="R25" s="111">
        <v>1606550.70874</v>
      </c>
      <c r="S25" s="110">
        <v>1731503</v>
      </c>
      <c r="T25" s="109">
        <v>1711719</v>
      </c>
      <c r="U25" s="114">
        <v>1732365</v>
      </c>
      <c r="V25" s="113">
        <v>2294959</v>
      </c>
      <c r="W25" s="114">
        <v>1841360.6546</v>
      </c>
      <c r="X25" s="113">
        <v>1567016.3454</v>
      </c>
    </row>
    <row r="26" spans="1:24" ht="25.5">
      <c r="A26" s="125"/>
      <c r="B26" s="112" t="s">
        <v>85</v>
      </c>
      <c r="C26" s="11">
        <v>3892</v>
      </c>
      <c r="D26" s="9">
        <v>5712</v>
      </c>
      <c r="E26" s="124">
        <v>9188.646299806915</v>
      </c>
      <c r="F26" s="123">
        <v>5953.353700193084</v>
      </c>
      <c r="G26" s="122">
        <v>4781.031238897665</v>
      </c>
      <c r="H26" s="111">
        <v>7140.0487611023345</v>
      </c>
      <c r="I26" s="122">
        <v>845</v>
      </c>
      <c r="J26" s="111">
        <v>34255</v>
      </c>
      <c r="K26" s="122">
        <v>222991</v>
      </c>
      <c r="L26" s="111">
        <v>253892</v>
      </c>
      <c r="M26" s="122">
        <v>269563</v>
      </c>
      <c r="N26" s="111">
        <v>299749.885</v>
      </c>
      <c r="O26" s="122">
        <v>280249.23222</v>
      </c>
      <c r="P26" s="111">
        <v>294810.68278</v>
      </c>
      <c r="Q26" s="122">
        <v>301365</v>
      </c>
      <c r="R26" s="111">
        <v>378290.321</v>
      </c>
      <c r="S26" s="110">
        <v>418776</v>
      </c>
      <c r="T26" s="109">
        <v>438844</v>
      </c>
      <c r="U26" s="114">
        <v>422441</v>
      </c>
      <c r="V26" s="113">
        <v>562098</v>
      </c>
      <c r="W26" s="114">
        <v>468742.25427</v>
      </c>
      <c r="X26" s="113">
        <v>512575.74573</v>
      </c>
    </row>
    <row r="27" spans="1:24" ht="12.75">
      <c r="A27" s="108" t="s">
        <v>84</v>
      </c>
      <c r="B27" s="112" t="s">
        <v>83</v>
      </c>
      <c r="C27" s="11">
        <v>1093697.2228729075</v>
      </c>
      <c r="D27" s="9">
        <v>1445121.7771270925</v>
      </c>
      <c r="E27" s="10">
        <v>1095017.0078606524</v>
      </c>
      <c r="F27" s="12">
        <v>1410531.9921393474</v>
      </c>
      <c r="G27" s="11">
        <v>1148664.9659297476</v>
      </c>
      <c r="H27" s="9">
        <v>1406075.1140702525</v>
      </c>
      <c r="I27" s="11">
        <v>1216051.405960818</v>
      </c>
      <c r="J27" s="9">
        <v>1597020.846</v>
      </c>
      <c r="K27" s="11">
        <v>1349965</v>
      </c>
      <c r="L27" s="9">
        <v>1707345</v>
      </c>
      <c r="M27" s="11">
        <v>1437554</v>
      </c>
      <c r="N27" s="9">
        <v>1877755.8438</v>
      </c>
      <c r="O27" s="11">
        <v>1483496.34974</v>
      </c>
      <c r="P27" s="9">
        <v>1847622.21914</v>
      </c>
      <c r="Q27" s="11">
        <v>1377774</v>
      </c>
      <c r="R27" s="111">
        <v>1703037.9671510297</v>
      </c>
      <c r="S27" s="110">
        <v>1233063</v>
      </c>
      <c r="T27" s="109">
        <v>1549740</v>
      </c>
      <c r="U27" s="99">
        <v>1227630</v>
      </c>
      <c r="V27" s="98">
        <v>1755982</v>
      </c>
      <c r="W27" s="99">
        <v>1236587.58453</v>
      </c>
      <c r="X27" s="98">
        <v>1625065.41547</v>
      </c>
    </row>
    <row r="28" spans="1:24" ht="12.75">
      <c r="A28" s="108" t="s">
        <v>82</v>
      </c>
      <c r="B28" s="112" t="s">
        <v>81</v>
      </c>
      <c r="C28" s="11">
        <v>49724.25352307921</v>
      </c>
      <c r="D28" s="9">
        <v>54710.74647692078</v>
      </c>
      <c r="E28" s="10">
        <v>56499.941209475495</v>
      </c>
      <c r="F28" s="12">
        <v>64809.058790524505</v>
      </c>
      <c r="G28" s="11">
        <v>40521.10096437546</v>
      </c>
      <c r="H28" s="9">
        <v>44172.89903562454</v>
      </c>
      <c r="I28" s="11">
        <v>48766.50811672509</v>
      </c>
      <c r="J28" s="9">
        <v>52697.871</v>
      </c>
      <c r="K28" s="11">
        <v>40926</v>
      </c>
      <c r="L28" s="9">
        <v>47887</v>
      </c>
      <c r="M28" s="11">
        <v>41239</v>
      </c>
      <c r="N28" s="9">
        <v>48142.441</v>
      </c>
      <c r="O28" s="11">
        <v>38646.413</v>
      </c>
      <c r="P28" s="9">
        <v>46777.432</v>
      </c>
      <c r="Q28" s="11">
        <v>32454</v>
      </c>
      <c r="R28" s="111">
        <v>38289.08184897037</v>
      </c>
      <c r="S28" s="110">
        <v>24952</v>
      </c>
      <c r="T28" s="109">
        <v>31726</v>
      </c>
      <c r="U28" s="99">
        <v>22129</v>
      </c>
      <c r="V28" s="98">
        <v>29583</v>
      </c>
      <c r="W28" s="99">
        <v>14865.507</v>
      </c>
      <c r="X28" s="98">
        <v>23863.493</v>
      </c>
    </row>
    <row r="29" spans="1:24" ht="25.5">
      <c r="A29" s="121" t="s">
        <v>80</v>
      </c>
      <c r="B29" s="112" t="s">
        <v>79</v>
      </c>
      <c r="C29" s="11">
        <v>12589.468574047438</v>
      </c>
      <c r="D29" s="9">
        <v>9065.618260908283</v>
      </c>
      <c r="E29" s="10">
        <v>14381.620502018606</v>
      </c>
      <c r="F29" s="12">
        <v>8521.379497981394</v>
      </c>
      <c r="G29" s="11">
        <v>7139.891276110234</v>
      </c>
      <c r="H29" s="9">
        <v>14733.608723889767</v>
      </c>
      <c r="I29" s="11">
        <v>0</v>
      </c>
      <c r="J29" s="9">
        <v>0</v>
      </c>
      <c r="K29" s="11">
        <v>0</v>
      </c>
      <c r="L29" s="9">
        <v>0</v>
      </c>
      <c r="M29" s="11">
        <v>0</v>
      </c>
      <c r="N29" s="9">
        <v>0</v>
      </c>
      <c r="O29" s="11">
        <v>0</v>
      </c>
      <c r="P29" s="9">
        <v>0</v>
      </c>
      <c r="Q29" s="11">
        <v>0</v>
      </c>
      <c r="R29" s="111">
        <v>0</v>
      </c>
      <c r="S29" s="120">
        <v>0</v>
      </c>
      <c r="T29" s="109">
        <v>0</v>
      </c>
      <c r="U29" s="99">
        <v>0</v>
      </c>
      <c r="V29" s="98">
        <v>0</v>
      </c>
      <c r="W29" s="99">
        <v>0</v>
      </c>
      <c r="X29" s="98">
        <v>0</v>
      </c>
    </row>
    <row r="30" spans="1:24" ht="38.25">
      <c r="A30" s="108" t="s">
        <v>78</v>
      </c>
      <c r="B30" s="112" t="s">
        <v>77</v>
      </c>
      <c r="C30" s="11">
        <v>688760.0171279326</v>
      </c>
      <c r="D30" s="9">
        <v>719496.9284718563</v>
      </c>
      <c r="E30" s="10">
        <v>657840.8272235946</v>
      </c>
      <c r="F30" s="12">
        <v>429661.17277640535</v>
      </c>
      <c r="G30" s="11">
        <v>546087.9434773795</v>
      </c>
      <c r="H30" s="9">
        <v>562028.0565226205</v>
      </c>
      <c r="I30" s="11">
        <v>589251.4522999009</v>
      </c>
      <c r="J30" s="9">
        <v>584991.289</v>
      </c>
      <c r="K30" s="11">
        <v>606497</v>
      </c>
      <c r="L30" s="9">
        <v>621398</v>
      </c>
      <c r="M30" s="11">
        <v>646316</v>
      </c>
      <c r="N30" s="9">
        <v>637148.1320100001</v>
      </c>
      <c r="O30" s="11">
        <v>652400.03022</v>
      </c>
      <c r="P30" s="9">
        <v>646292.26832</v>
      </c>
      <c r="Q30" s="11">
        <v>652030</v>
      </c>
      <c r="R30" s="111">
        <v>620936.9193599999</v>
      </c>
      <c r="S30" s="110">
        <v>631555</v>
      </c>
      <c r="T30" s="109">
        <v>596217</v>
      </c>
      <c r="U30" s="99">
        <v>624186</v>
      </c>
      <c r="V30" s="98">
        <v>646645</v>
      </c>
      <c r="W30" s="99">
        <v>743418.12955</v>
      </c>
      <c r="X30" s="98">
        <v>734809.87045</v>
      </c>
    </row>
    <row r="31" spans="1:24" ht="25.5">
      <c r="A31" s="108" t="s">
        <v>76</v>
      </c>
      <c r="B31" s="112" t="s">
        <v>75</v>
      </c>
      <c r="C31" s="11">
        <v>66476.92890087148</v>
      </c>
      <c r="D31" s="9">
        <v>96320.04546025525</v>
      </c>
      <c r="E31" s="10">
        <v>222731.2769997257</v>
      </c>
      <c r="F31" s="12">
        <v>462318.7230002743</v>
      </c>
      <c r="G31" s="11">
        <v>329770.66309463547</v>
      </c>
      <c r="H31" s="9">
        <v>343088.8969053645</v>
      </c>
      <c r="I31" s="11">
        <v>337057.23506919673</v>
      </c>
      <c r="J31" s="9">
        <v>388890</v>
      </c>
      <c r="K31" s="11">
        <v>384782</v>
      </c>
      <c r="L31" s="9">
        <v>427616</v>
      </c>
      <c r="M31" s="11">
        <v>437820</v>
      </c>
      <c r="N31" s="9">
        <v>249320.64491</v>
      </c>
      <c r="O31" s="11">
        <v>433821.28258000006</v>
      </c>
      <c r="P31" s="9">
        <v>484347.37572999997</v>
      </c>
      <c r="Q31" s="11">
        <v>491066</v>
      </c>
      <c r="R31" s="111">
        <v>417330.15726</v>
      </c>
      <c r="S31" s="110">
        <v>560844</v>
      </c>
      <c r="T31" s="109">
        <v>562996</v>
      </c>
      <c r="U31" s="99">
        <v>560876</v>
      </c>
      <c r="V31" s="98">
        <v>870639</v>
      </c>
      <c r="W31" s="99">
        <v>697531.95472</v>
      </c>
      <c r="X31" s="98">
        <v>725754.04528</v>
      </c>
    </row>
    <row r="32" spans="1:24" ht="12.75">
      <c r="A32" s="108" t="s">
        <v>74</v>
      </c>
      <c r="B32" s="112" t="s">
        <v>73</v>
      </c>
      <c r="C32" s="11">
        <v>11229100.698955113</v>
      </c>
      <c r="D32" s="9">
        <v>11473180.051044887</v>
      </c>
      <c r="E32" s="10">
        <v>12318746.18296349</v>
      </c>
      <c r="F32" s="12">
        <v>12016227.81703651</v>
      </c>
      <c r="G32" s="11">
        <v>12291502.801814795</v>
      </c>
      <c r="H32" s="9">
        <v>12123397.398185207</v>
      </c>
      <c r="I32" s="11">
        <v>13285875.167690968</v>
      </c>
      <c r="J32" s="9">
        <v>13419681.971</v>
      </c>
      <c r="K32" s="11">
        <v>14775648</v>
      </c>
      <c r="L32" s="9">
        <v>14353954</v>
      </c>
      <c r="M32" s="11">
        <v>16138787</v>
      </c>
      <c r="N32" s="9">
        <v>16113515.05976</v>
      </c>
      <c r="O32" s="11">
        <v>17678823.63094</v>
      </c>
      <c r="P32" s="9">
        <v>18085027.33178</v>
      </c>
      <c r="Q32" s="11">
        <v>18961382</v>
      </c>
      <c r="R32" s="111">
        <v>18093940.65208</v>
      </c>
      <c r="S32" s="110">
        <v>18141567</v>
      </c>
      <c r="T32" s="109">
        <v>15800145</v>
      </c>
      <c r="U32" s="99">
        <v>16515156</v>
      </c>
      <c r="V32" s="118">
        <v>17052477</v>
      </c>
      <c r="W32" s="99">
        <v>15809856</v>
      </c>
      <c r="X32" s="118">
        <v>16944700</v>
      </c>
    </row>
    <row r="33" spans="1:24" ht="12.75">
      <c r="A33" s="108"/>
      <c r="B33" s="112" t="s">
        <v>72</v>
      </c>
      <c r="C33" s="11"/>
      <c r="D33" s="9"/>
      <c r="E33" s="10"/>
      <c r="F33" s="12"/>
      <c r="G33" s="11"/>
      <c r="H33" s="9"/>
      <c r="I33" s="11"/>
      <c r="J33" s="9"/>
      <c r="K33" s="11"/>
      <c r="L33" s="9"/>
      <c r="M33" s="11"/>
      <c r="N33" s="9"/>
      <c r="O33" s="11"/>
      <c r="P33" s="9"/>
      <c r="Q33" s="11"/>
      <c r="R33" s="111"/>
      <c r="S33" s="110"/>
      <c r="T33" s="109"/>
      <c r="U33" s="119"/>
      <c r="V33" s="98"/>
      <c r="W33" s="119"/>
      <c r="X33" s="98"/>
    </row>
    <row r="34" spans="1:24" ht="25.5">
      <c r="A34" s="108"/>
      <c r="B34" s="112" t="s">
        <v>71</v>
      </c>
      <c r="C34" s="11">
        <v>8174325.17134459</v>
      </c>
      <c r="D34" s="9">
        <v>8272741.9421622995</v>
      </c>
      <c r="E34" s="10">
        <v>8764234.254665</v>
      </c>
      <c r="F34" s="12">
        <v>8471022.5157358</v>
      </c>
      <c r="G34" s="11">
        <v>8649107.833444756</v>
      </c>
      <c r="H34" s="9">
        <v>8411341.655984543</v>
      </c>
      <c r="I34" s="11">
        <v>9182428.931189928</v>
      </c>
      <c r="J34" s="9">
        <v>9076925.487</v>
      </c>
      <c r="K34" s="11">
        <v>9950747</v>
      </c>
      <c r="L34" s="9">
        <v>9616100</v>
      </c>
      <c r="M34" s="11">
        <v>10790389</v>
      </c>
      <c r="N34" s="9">
        <v>10469824.17714189</v>
      </c>
      <c r="O34" s="11">
        <v>11832026.615017794</v>
      </c>
      <c r="P34" s="9">
        <v>11906890.689557895</v>
      </c>
      <c r="Q34" s="11">
        <v>12567081</v>
      </c>
      <c r="R34" s="111">
        <v>11651812.336733835</v>
      </c>
      <c r="S34" s="110">
        <v>11204013</v>
      </c>
      <c r="T34" s="109">
        <v>10546441.587848851</v>
      </c>
      <c r="U34" s="99">
        <v>11370748.356049694</v>
      </c>
      <c r="V34" s="118">
        <v>11684649.643950306</v>
      </c>
      <c r="W34" s="99">
        <v>10714532</v>
      </c>
      <c r="X34" s="118">
        <v>11394498</v>
      </c>
    </row>
    <row r="35" spans="1:24" ht="12.75">
      <c r="A35" s="108"/>
      <c r="B35" s="112" t="s">
        <v>70</v>
      </c>
      <c r="C35" s="11"/>
      <c r="D35" s="9"/>
      <c r="E35" s="10"/>
      <c r="F35" s="12"/>
      <c r="G35" s="11"/>
      <c r="H35" s="9"/>
      <c r="I35" s="11"/>
      <c r="J35" s="9"/>
      <c r="K35" s="11"/>
      <c r="L35" s="9"/>
      <c r="M35" s="11"/>
      <c r="N35" s="9"/>
      <c r="O35" s="11"/>
      <c r="P35" s="9"/>
      <c r="Q35" s="11"/>
      <c r="R35" s="111"/>
      <c r="S35" s="110"/>
      <c r="T35" s="109"/>
      <c r="U35" s="114">
        <v>5913226.033219301</v>
      </c>
      <c r="V35" s="113">
        <v>5837720.966780699</v>
      </c>
      <c r="W35" s="114">
        <v>5016572</v>
      </c>
      <c r="X35" s="113">
        <v>5403141</v>
      </c>
    </row>
    <row r="36" spans="1:24" ht="12.75">
      <c r="A36" s="108"/>
      <c r="B36" s="112" t="s">
        <v>69</v>
      </c>
      <c r="C36" s="11"/>
      <c r="D36" s="9"/>
      <c r="E36" s="10"/>
      <c r="F36" s="12"/>
      <c r="G36" s="11"/>
      <c r="H36" s="9"/>
      <c r="I36" s="11"/>
      <c r="J36" s="9"/>
      <c r="K36" s="11"/>
      <c r="L36" s="9"/>
      <c r="M36" s="11"/>
      <c r="N36" s="9"/>
      <c r="O36" s="11"/>
      <c r="P36" s="9"/>
      <c r="Q36" s="11"/>
      <c r="R36" s="111"/>
      <c r="S36" s="110"/>
      <c r="T36" s="109"/>
      <c r="U36" s="114">
        <v>5457522.322830392</v>
      </c>
      <c r="V36" s="113">
        <v>5846928.677169608</v>
      </c>
      <c r="W36" s="114">
        <v>5697960</v>
      </c>
      <c r="X36" s="113">
        <v>5991357</v>
      </c>
    </row>
    <row r="37" spans="1:24" ht="12.75">
      <c r="A37" s="108"/>
      <c r="B37" s="112" t="s">
        <v>68</v>
      </c>
      <c r="C37" s="11">
        <v>3054775.5276105218</v>
      </c>
      <c r="D37" s="9">
        <v>3200438.1088825883</v>
      </c>
      <c r="E37" s="10">
        <v>3554511.9282984897</v>
      </c>
      <c r="F37" s="12">
        <v>3545205.3013007105</v>
      </c>
      <c r="G37" s="11">
        <v>3642394.968370038</v>
      </c>
      <c r="H37" s="9">
        <v>3712055.742200662</v>
      </c>
      <c r="I37" s="11">
        <v>4103446.03961474</v>
      </c>
      <c r="J37" s="9">
        <v>4342756.484</v>
      </c>
      <c r="K37" s="11">
        <v>4824901</v>
      </c>
      <c r="L37" s="9">
        <v>4737854</v>
      </c>
      <c r="M37" s="11">
        <v>5358398</v>
      </c>
      <c r="N37" s="9">
        <v>5643690.88261811</v>
      </c>
      <c r="O37" s="11">
        <v>5846797.015922206</v>
      </c>
      <c r="P37" s="9">
        <v>6178135.6422221055</v>
      </c>
      <c r="Q37" s="11">
        <v>6394301</v>
      </c>
      <c r="R37" s="111">
        <v>6442128.315346165</v>
      </c>
      <c r="S37" s="110">
        <v>6937554</v>
      </c>
      <c r="T37" s="109">
        <v>5253703.412151149</v>
      </c>
      <c r="U37" s="99">
        <v>5144407.643950306</v>
      </c>
      <c r="V37" s="98">
        <v>5367827.356049694</v>
      </c>
      <c r="W37" s="99">
        <v>5095324</v>
      </c>
      <c r="X37" s="98">
        <v>5550202</v>
      </c>
    </row>
    <row r="38" spans="1:24" ht="12.75">
      <c r="A38" s="108" t="s">
        <v>67</v>
      </c>
      <c r="B38" s="112" t="s">
        <v>66</v>
      </c>
      <c r="C38" s="11">
        <v>1185149.3044676683</v>
      </c>
      <c r="D38" s="9">
        <v>1245656.7292451349</v>
      </c>
      <c r="E38" s="10">
        <v>1382588.9677482906</v>
      </c>
      <c r="F38" s="12">
        <v>1413479.0322517094</v>
      </c>
      <c r="G38" s="11">
        <v>1512351.6540551318</v>
      </c>
      <c r="H38" s="9">
        <v>1503813.7459448683</v>
      </c>
      <c r="I38" s="11">
        <v>1661315.0449766088</v>
      </c>
      <c r="J38" s="9">
        <v>1662322.967</v>
      </c>
      <c r="K38" s="11">
        <v>1852768</v>
      </c>
      <c r="L38" s="9">
        <v>1777244</v>
      </c>
      <c r="M38" s="11">
        <v>1975624</v>
      </c>
      <c r="N38" s="9">
        <v>1986225.5945000001</v>
      </c>
      <c r="O38" s="11">
        <v>2141105.19127</v>
      </c>
      <c r="P38" s="9">
        <v>2090020.06661</v>
      </c>
      <c r="Q38" s="11">
        <v>2250109</v>
      </c>
      <c r="R38" s="111">
        <v>2256786.40005</v>
      </c>
      <c r="S38" s="110">
        <v>2266145</v>
      </c>
      <c r="T38" s="109">
        <v>2232164</v>
      </c>
      <c r="U38" s="117">
        <v>2541592</v>
      </c>
      <c r="V38" s="116">
        <v>2626811</v>
      </c>
      <c r="W38" s="117">
        <v>2764636</v>
      </c>
      <c r="X38" s="116">
        <v>2878992</v>
      </c>
    </row>
    <row r="39" spans="1:24" ht="12.75">
      <c r="A39" s="108"/>
      <c r="B39" s="112" t="s">
        <v>65</v>
      </c>
      <c r="C39" s="11"/>
      <c r="D39" s="9"/>
      <c r="E39" s="10"/>
      <c r="F39" s="12"/>
      <c r="G39" s="11"/>
      <c r="H39" s="9"/>
      <c r="I39" s="11"/>
      <c r="J39" s="9"/>
      <c r="K39" s="11"/>
      <c r="L39" s="9"/>
      <c r="M39" s="11"/>
      <c r="N39" s="9"/>
      <c r="O39" s="11"/>
      <c r="P39" s="9"/>
      <c r="Q39" s="11"/>
      <c r="R39" s="111"/>
      <c r="S39" s="110"/>
      <c r="T39" s="109"/>
      <c r="U39" s="115"/>
      <c r="V39" s="98"/>
      <c r="W39" s="115"/>
      <c r="X39" s="98"/>
    </row>
    <row r="40" spans="1:24" ht="12.75">
      <c r="A40" s="108"/>
      <c r="B40" s="112" t="s">
        <v>64</v>
      </c>
      <c r="C40" s="11">
        <v>504039.1672326831</v>
      </c>
      <c r="D40" s="9">
        <v>711414.1711453131</v>
      </c>
      <c r="E40" s="10">
        <v>920302.9541476112</v>
      </c>
      <c r="F40" s="12">
        <v>930445.1066873888</v>
      </c>
      <c r="G40" s="11">
        <v>1031952.0854003958</v>
      </c>
      <c r="H40" s="9">
        <v>1018095.1123911042</v>
      </c>
      <c r="I40" s="11">
        <v>1116926.3702118932</v>
      </c>
      <c r="J40" s="9">
        <v>1101406.096</v>
      </c>
      <c r="K40" s="11">
        <v>1219414</v>
      </c>
      <c r="L40" s="9">
        <v>1174789</v>
      </c>
      <c r="M40" s="11">
        <v>1301189</v>
      </c>
      <c r="N40" s="9">
        <f>1242850.75426463+82574</f>
        <v>1325424.75426463</v>
      </c>
      <c r="O40" s="11">
        <v>1420249.0229559555</v>
      </c>
      <c r="P40" s="9">
        <v>1394520.468130188</v>
      </c>
      <c r="Q40" s="11">
        <v>1578471</v>
      </c>
      <c r="R40" s="111">
        <v>1549740.3417770816</v>
      </c>
      <c r="S40" s="110">
        <v>1521606</v>
      </c>
      <c r="T40" s="109">
        <v>1510198.969595521</v>
      </c>
      <c r="U40" s="114">
        <v>1661002.1842049544</v>
      </c>
      <c r="V40" s="113">
        <v>1745378.8157950456</v>
      </c>
      <c r="W40" s="114">
        <v>1813809</v>
      </c>
      <c r="X40" s="113">
        <v>1888222</v>
      </c>
    </row>
    <row r="41" spans="1:24" ht="12.75">
      <c r="A41" s="108"/>
      <c r="B41" s="112" t="s">
        <v>63</v>
      </c>
      <c r="C41" s="11">
        <v>681110.1372349851</v>
      </c>
      <c r="D41" s="9">
        <v>534242.5580998219</v>
      </c>
      <c r="E41" s="10">
        <v>462286.01360067935</v>
      </c>
      <c r="F41" s="12">
        <v>483033.92556432064</v>
      </c>
      <c r="G41" s="11">
        <v>480399.568654736</v>
      </c>
      <c r="H41" s="9">
        <v>485718.633553764</v>
      </c>
      <c r="I41" s="11">
        <v>544388.6747647158</v>
      </c>
      <c r="J41" s="9">
        <v>560917.871</v>
      </c>
      <c r="K41" s="11">
        <v>633354</v>
      </c>
      <c r="L41" s="9">
        <v>602455</v>
      </c>
      <c r="M41" s="11">
        <v>674435</v>
      </c>
      <c r="N41" s="9">
        <f>624163.840235375+36637</f>
        <v>660800.840235375</v>
      </c>
      <c r="O41" s="11">
        <v>720856.1683140444</v>
      </c>
      <c r="P41" s="9">
        <v>695499.598479812</v>
      </c>
      <c r="Q41" s="11">
        <v>671638</v>
      </c>
      <c r="R41" s="111">
        <v>707046.0582729183</v>
      </c>
      <c r="S41" s="110">
        <v>744539</v>
      </c>
      <c r="T41" s="109">
        <v>721965.030404479</v>
      </c>
      <c r="U41" s="114">
        <v>880589.8157950456</v>
      </c>
      <c r="V41" s="113">
        <v>881432.1842049544</v>
      </c>
      <c r="W41" s="114">
        <v>950827</v>
      </c>
      <c r="X41" s="113">
        <v>990770</v>
      </c>
    </row>
    <row r="42" spans="1:24" ht="25.5">
      <c r="A42" s="108" t="s">
        <v>62</v>
      </c>
      <c r="B42" s="112" t="s">
        <v>61</v>
      </c>
      <c r="C42" s="11">
        <v>12711.169555890627</v>
      </c>
      <c r="D42" s="9">
        <v>9953.080444109373</v>
      </c>
      <c r="E42" s="10">
        <v>8481.161327122316</v>
      </c>
      <c r="F42" s="12">
        <v>17181.838672877686</v>
      </c>
      <c r="G42" s="11">
        <v>20311.95604574791</v>
      </c>
      <c r="H42" s="9">
        <v>8994.043954252089</v>
      </c>
      <c r="I42" s="11">
        <v>3382.3730170380773</v>
      </c>
      <c r="J42" s="9">
        <v>7120</v>
      </c>
      <c r="K42" s="11">
        <v>7712</v>
      </c>
      <c r="L42" s="9">
        <v>12734</v>
      </c>
      <c r="M42" s="11">
        <v>10145</v>
      </c>
      <c r="N42" s="9">
        <v>22077</v>
      </c>
      <c r="O42" s="11">
        <v>21807.89293</v>
      </c>
      <c r="P42" s="9">
        <v>22655</v>
      </c>
      <c r="Q42" s="11">
        <v>28364</v>
      </c>
      <c r="R42" s="111">
        <v>38074</v>
      </c>
      <c r="S42" s="110">
        <v>46318</v>
      </c>
      <c r="T42" s="109">
        <v>79961</v>
      </c>
      <c r="U42" s="99">
        <v>103103</v>
      </c>
      <c r="V42" s="98">
        <v>167312</v>
      </c>
      <c r="W42" s="99">
        <v>117625.9359</v>
      </c>
      <c r="X42" s="98">
        <v>182458.0641</v>
      </c>
    </row>
    <row r="43" spans="1:24" ht="12.75">
      <c r="A43" s="108" t="s">
        <v>60</v>
      </c>
      <c r="B43" s="107" t="s">
        <v>59</v>
      </c>
      <c r="C43" s="103"/>
      <c r="D43" s="104"/>
      <c r="E43" s="106"/>
      <c r="F43" s="105"/>
      <c r="G43" s="103"/>
      <c r="H43" s="104"/>
      <c r="I43" s="103"/>
      <c r="J43" s="104"/>
      <c r="K43" s="103"/>
      <c r="L43" s="104"/>
      <c r="M43" s="103"/>
      <c r="N43" s="104"/>
      <c r="O43" s="103"/>
      <c r="P43" s="104"/>
      <c r="Q43" s="103"/>
      <c r="R43" s="102"/>
      <c r="S43" s="101"/>
      <c r="T43" s="100"/>
      <c r="U43" s="99"/>
      <c r="V43" s="98"/>
      <c r="W43" s="99">
        <v>792.995</v>
      </c>
      <c r="X43" s="98">
        <v>22599.005</v>
      </c>
    </row>
    <row r="44" spans="1:24" ht="39" thickBot="1">
      <c r="A44" s="97" t="s">
        <v>58</v>
      </c>
      <c r="B44" s="96" t="s">
        <v>57</v>
      </c>
      <c r="C44" s="6">
        <v>11809</v>
      </c>
      <c r="D44" s="4">
        <v>15897</v>
      </c>
      <c r="E44" s="5">
        <v>13788.251141608136</v>
      </c>
      <c r="F44" s="7">
        <v>14646.748858391864</v>
      </c>
      <c r="G44" s="6">
        <v>312318.3493709643</v>
      </c>
      <c r="H44" s="4">
        <v>383265.6506290357</v>
      </c>
      <c r="I44" s="6">
        <v>400039</v>
      </c>
      <c r="J44" s="4">
        <v>385079</v>
      </c>
      <c r="K44" s="6">
        <v>445084</v>
      </c>
      <c r="L44" s="4">
        <v>520610</v>
      </c>
      <c r="M44" s="6">
        <v>514981</v>
      </c>
      <c r="N44" s="4">
        <v>650063</v>
      </c>
      <c r="O44" s="6">
        <v>598303.67076</v>
      </c>
      <c r="P44" s="4">
        <v>741616.62878</v>
      </c>
      <c r="Q44" s="6">
        <v>717604</v>
      </c>
      <c r="R44" s="95">
        <v>796041</v>
      </c>
      <c r="S44" s="94">
        <v>10907</v>
      </c>
      <c r="T44" s="93">
        <v>16018</v>
      </c>
      <c r="U44" s="92">
        <v>15564</v>
      </c>
      <c r="V44" s="91">
        <v>26675</v>
      </c>
      <c r="W44" s="92">
        <v>14593.49803</v>
      </c>
      <c r="X44" s="91">
        <v>21746.50197</v>
      </c>
    </row>
    <row r="45" spans="1:23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1"/>
      <c r="B46" s="90" t="s">
        <v>56</v>
      </c>
      <c r="C46" s="1"/>
      <c r="D46" s="1"/>
      <c r="E46" s="1"/>
      <c r="F46" s="1"/>
      <c r="G46" s="1"/>
      <c r="H46" s="1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sheetProtection/>
  <mergeCells count="2">
    <mergeCell ref="A3:A4"/>
    <mergeCell ref="B3:B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hornp99</dc:creator>
  <cp:keywords/>
  <dc:description/>
  <cp:lastModifiedBy>hornp99</cp:lastModifiedBy>
  <cp:lastPrinted>2009-08-17T16:32:07Z</cp:lastPrinted>
  <dcterms:created xsi:type="dcterms:W3CDTF">2009-08-17T15:01:11Z</dcterms:created>
  <dcterms:modified xsi:type="dcterms:W3CDTF">2009-08-17T17:50:38Z</dcterms:modified>
  <cp:category/>
  <cp:version/>
  <cp:contentType/>
  <cp:contentStatus/>
</cp:coreProperties>
</file>